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 tabRatio="500"/>
  </bookViews>
  <sheets>
    <sheet name="Лист1" sheetId="1" r:id="rId1"/>
  </sheets>
  <definedNames>
    <definedName name="_xlnm.Print_Area" localSheetId="0">Лист1!$A$1:$I$131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<sst xmlns="http://schemas.openxmlformats.org/spreadsheetml/2006/main" count="166" uniqueCount="93">
  <si>
    <t xml:space="preserve">   Утверждаю:  </t>
  </si>
  <si>
    <t>"__20____" ___марта____________ 2026г.</t>
  </si>
  <si>
    <t xml:space="preserve">Примерное 7-дневное меню комплексных завтраков и обедов  на весенние  лагеря  учащихся  ( 7-11 лет) при МБОУ СОШ  с.Михайловское на 2026 г.                                                                                       </t>
  </si>
  <si>
    <t>№ п/п</t>
  </si>
  <si>
    <t>№ рецепт</t>
  </si>
  <si>
    <t>Наименование блюд</t>
  </si>
  <si>
    <t>Выход, г</t>
  </si>
  <si>
    <t>Цены, руб</t>
  </si>
  <si>
    <t>Белки,г</t>
  </si>
  <si>
    <t>Жиры,  г</t>
  </si>
  <si>
    <t>Углеводы, г</t>
  </si>
  <si>
    <t>Калорийность, ккал</t>
  </si>
  <si>
    <t>День 1.</t>
  </si>
  <si>
    <t xml:space="preserve"> Завтрак</t>
  </si>
  <si>
    <t>Масло сливочное</t>
  </si>
  <si>
    <t>Каша рисовая молочная с сахаром и маслом сливочным</t>
  </si>
  <si>
    <t>200/10/10</t>
  </si>
  <si>
    <t>Чай с сахаром и лимоном</t>
  </si>
  <si>
    <t>200/10/7</t>
  </si>
  <si>
    <t>Хлеб пшеничный</t>
  </si>
  <si>
    <t>Фрукт по сезону (яблоко)</t>
  </si>
  <si>
    <t xml:space="preserve">                                   Итого:</t>
  </si>
  <si>
    <t>Обед</t>
  </si>
  <si>
    <t>Винегрет овощной</t>
  </si>
  <si>
    <t>Борщ из свежей капусты, картофелем, сметаной  и зеленью</t>
  </si>
  <si>
    <t>200/5</t>
  </si>
  <si>
    <t>293/309</t>
  </si>
  <si>
    <t>Куры запеченные с макаронами отварными  и маслом сливочным</t>
  </si>
  <si>
    <t>90/150/5</t>
  </si>
  <si>
    <t>Компот из свежих яблок</t>
  </si>
  <si>
    <t>Хлеб ржаной-пшеничный</t>
  </si>
  <si>
    <t xml:space="preserve">                                  Итого:</t>
  </si>
  <si>
    <t>Всего за день:</t>
  </si>
  <si>
    <t>День 2.</t>
  </si>
  <si>
    <t>Ветчина</t>
  </si>
  <si>
    <t>Каша молочная пшеничная с маслом сливочным и сахаром</t>
  </si>
  <si>
    <t>150/5/5</t>
  </si>
  <si>
    <t>Какао на молоке</t>
  </si>
  <si>
    <t>Салат витаминный с зеленью (2 вариант)</t>
  </si>
  <si>
    <t>Суп картофельный  с фасолью,зеленью</t>
  </si>
  <si>
    <t>Пельмени мясные отварные с маслом сливочным, 200/5</t>
  </si>
  <si>
    <t>Компот из вишни свежемороженной</t>
  </si>
  <si>
    <t>Булочка сдобная "Плюшка"</t>
  </si>
  <si>
    <t xml:space="preserve">                           Итого:</t>
  </si>
  <si>
    <t>День 3.</t>
  </si>
  <si>
    <t>Омлет натуральный с икрой кабачковой (110/40)</t>
  </si>
  <si>
    <t xml:space="preserve">Сосиски  отварные </t>
  </si>
  <si>
    <t>Чай с сахаром</t>
  </si>
  <si>
    <t>200/10</t>
  </si>
  <si>
    <t>Салат  из свежих помидоров  и огурцов</t>
  </si>
  <si>
    <t>Суп картофельный с бобовыми (горохом)</t>
  </si>
  <si>
    <t>Плов из курицы</t>
  </si>
  <si>
    <t>Компот из сухофруктов</t>
  </si>
  <si>
    <t>День 4.</t>
  </si>
  <si>
    <t>Сыр полутвердый</t>
  </si>
  <si>
    <t>Каша молочная гречневая с маслом сливочным и сахаром</t>
  </si>
  <si>
    <t>Салат из белокочанной капусты, яйца, зеленого горошка с зеленью</t>
  </si>
  <si>
    <t>Суп картофельный  с рисом и сметаной</t>
  </si>
  <si>
    <t>230/312</t>
  </si>
  <si>
    <t>Рыба запеченная с картофельным пюре и маслом сливочным</t>
  </si>
  <si>
    <t>День 5.</t>
  </si>
  <si>
    <t>,</t>
  </si>
  <si>
    <t>Каша молочная рисовая с маслом сливочным и сахаром</t>
  </si>
  <si>
    <t>Икра свекольная</t>
  </si>
  <si>
    <t>290/302</t>
  </si>
  <si>
    <t>Котлеты из говядины с  макаронами отварными и маслом сливочным</t>
  </si>
  <si>
    <t>День 6.</t>
  </si>
  <si>
    <t>Сыр сливочный</t>
  </si>
  <si>
    <t>Каша вязкая молочная из овсяных хлопьев с ягодами</t>
  </si>
  <si>
    <t>Итого:</t>
  </si>
  <si>
    <t>Салат из белокочанной капусты с зеленью</t>
  </si>
  <si>
    <t xml:space="preserve">Суп картофельный  с фасолью </t>
  </si>
  <si>
    <t>Наггетсы из курицы</t>
  </si>
  <si>
    <t>Картофель по- деревенски</t>
  </si>
  <si>
    <t>День 7.</t>
  </si>
  <si>
    <t>Запеканка из творога с молоком сгущенным (130/30)</t>
  </si>
  <si>
    <t>Салат из ветчины, картофеля,кукурузы с зеленью</t>
  </si>
  <si>
    <t>Суп картофельный с макаронными изделиями</t>
  </si>
  <si>
    <t>Тефтели из говядины с соусом красным основным</t>
  </si>
  <si>
    <t>90/30</t>
  </si>
  <si>
    <t xml:space="preserve">Каша гречневая рассыпчатая </t>
  </si>
  <si>
    <t xml:space="preserve">                  Всего за день:</t>
  </si>
  <si>
    <t>Среднее за завтрак</t>
  </si>
  <si>
    <t>Среднее за обед</t>
  </si>
  <si>
    <t>Среднее за рацион</t>
  </si>
  <si>
    <t>100% норма СанПиН 2.3./2.4.3590-20</t>
  </si>
  <si>
    <t>% выполнения нормы СанПиН за завтрак</t>
  </si>
  <si>
    <t>% выполнения нормы СанПиН за обед</t>
  </si>
  <si>
    <t>% выполнения нормы СанПиН за рацион</t>
  </si>
  <si>
    <t>Примечание:</t>
  </si>
  <si>
    <t>Фрукты включены в меню по весу нетто.</t>
  </si>
  <si>
    <t>Расчет сырья, выхода блюд произведен по Сборнику рецептур на продукцию для обучающихся во всех образовательных учреждениях, М., 2017</t>
  </si>
  <si>
    <t>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</si>
</sst>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43">
    <font>
      <sz val="8"/>
      <color rgb="FF000000"/>
      <name val="Arial"/>
      <charset val="204"/>
    </font>
    <font>
      <b/>
      <sz val="11"/>
      <color rgb="FF000000"/>
      <name val="Times New Roman"/>
      <charset val="1"/>
    </font>
    <font>
      <sz val="11"/>
      <color rgb="FF000000"/>
      <name val="Times New Roman"/>
      <charset val="1"/>
    </font>
    <font>
      <sz val="8"/>
      <color rgb="FF000000"/>
      <name val="Times New Roman"/>
      <charset val="1"/>
    </font>
    <font>
      <sz val="12"/>
      <color rgb="FF000000"/>
      <name val="Times New Roman"/>
      <charset val="1"/>
    </font>
    <font>
      <b/>
      <sz val="12"/>
      <color rgb="FF000000"/>
      <name val="Times New Roman"/>
      <charset val="1"/>
    </font>
    <font>
      <sz val="12"/>
      <color rgb="FF000000"/>
      <name val="Times New Roman"/>
      <charset val="204"/>
    </font>
    <font>
      <sz val="12"/>
      <name val="Times New Roman"/>
      <charset val="1"/>
    </font>
    <font>
      <b/>
      <sz val="12"/>
      <color rgb="FF000000"/>
      <name val="Times New Roman"/>
      <charset val="204"/>
    </font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color rgb="FFFFFFFF"/>
      <name val="Arial"/>
      <charset val="204"/>
    </font>
    <font>
      <b/>
      <sz val="10"/>
      <color rgb="FF000000"/>
      <name val="Arial"/>
      <charset val="204"/>
    </font>
    <font>
      <sz val="10"/>
      <color rgb="FFCC0000"/>
      <name val="Arial"/>
      <charset val="204"/>
    </font>
    <font>
      <b/>
      <sz val="10"/>
      <color rgb="FFFFFFFF"/>
      <name val="Arial"/>
      <charset val="204"/>
    </font>
    <font>
      <i/>
      <sz val="10"/>
      <color rgb="FF808080"/>
      <name val="Arial"/>
      <charset val="204"/>
    </font>
    <font>
      <sz val="10"/>
      <color rgb="FF006600"/>
      <name val="Arial"/>
      <charset val="204"/>
    </font>
    <font>
      <sz val="18"/>
      <color rgb="FF000000"/>
      <name val="Arial"/>
      <charset val="204"/>
    </font>
    <font>
      <sz val="12"/>
      <color rgb="FF000000"/>
      <name val="Arial"/>
      <charset val="204"/>
    </font>
    <font>
      <u/>
      <sz val="10"/>
      <color rgb="FF0000EE"/>
      <name val="Arial"/>
      <charset val="204"/>
    </font>
    <font>
      <sz val="10"/>
      <color rgb="FF996600"/>
      <name val="Arial"/>
      <charset val="204"/>
    </font>
    <font>
      <sz val="10"/>
      <color rgb="FF333333"/>
      <name val="Arial"/>
      <charset val="204"/>
    </font>
    <font>
      <b/>
      <i/>
      <u/>
      <sz val="10"/>
      <color rgb="FF000000"/>
      <name val="Arial"/>
      <charset val="204"/>
    </font>
    <font>
      <sz val="8"/>
      <color rgb="FF000000"/>
      <name val="Arial1"/>
      <charset val="204"/>
    </font>
  </fonts>
  <fills count="41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70">
    <xf numFmtId="0" fontId="0" fillId="0" borderId="0"/>
    <xf numFmtId="176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9" fontId="10" fillId="0" borderId="0"/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3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6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34" borderId="0"/>
    <xf numFmtId="0" fontId="30" fillId="35" borderId="0"/>
    <xf numFmtId="0" fontId="31" fillId="36" borderId="0"/>
    <xf numFmtId="0" fontId="31" fillId="0" borderId="0"/>
    <xf numFmtId="0" fontId="32" fillId="37" borderId="0"/>
    <xf numFmtId="0" fontId="33" fillId="38" borderId="0"/>
    <xf numFmtId="0" fontId="34" fillId="0" borderId="0"/>
    <xf numFmtId="0" fontId="35" fillId="39" borderId="0"/>
    <xf numFmtId="0" fontId="36" fillId="0" borderId="0"/>
    <xf numFmtId="0" fontId="37" fillId="0" borderId="0"/>
    <xf numFmtId="0" fontId="38" fillId="0" borderId="0"/>
    <xf numFmtId="0" fontId="39" fillId="40" borderId="0"/>
    <xf numFmtId="0" fontId="40" fillId="40" borderId="17"/>
    <xf numFmtId="0" fontId="41" fillId="0" borderId="0"/>
    <xf numFmtId="0" fontId="0" fillId="0" borderId="0"/>
    <xf numFmtId="0" fontId="0" fillId="0" borderId="0"/>
    <xf numFmtId="0" fontId="32" fillId="0" borderId="0"/>
    <xf numFmtId="0" fontId="10" fillId="0" borderId="0">
      <alignment horizontal="left" vertical="top"/>
    </xf>
    <xf numFmtId="0" fontId="10" fillId="0" borderId="0"/>
    <xf numFmtId="0" fontId="42" fillId="0" borderId="0"/>
    <xf numFmtId="0" fontId="42" fillId="0" borderId="0"/>
  </cellStyleXfs>
  <cellXfs count="119">
    <xf numFmtId="0" fontId="0" fillId="0" borderId="0" xfId="0"/>
    <xf numFmtId="0" fontId="1" fillId="0" borderId="0" xfId="0" applyFont="1"/>
    <xf numFmtId="0" fontId="2" fillId="0" borderId="0" xfId="67" applyFont="1" applyAlignment="1">
      <alignment vertical="center"/>
    </xf>
    <xf numFmtId="0" fontId="1" fillId="0" borderId="0" xfId="67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67" applyFont="1"/>
    <xf numFmtId="0" fontId="4" fillId="0" borderId="0" xfId="0" applyFont="1" applyAlignment="1">
      <alignment vertical="top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4" fillId="0" borderId="0" xfId="0" applyFont="1" applyBorder="1" applyAlignment="1">
      <alignment vertical="top"/>
    </xf>
    <xf numFmtId="0" fontId="5" fillId="0" borderId="1" xfId="0" applyFont="1" applyBorder="1" applyAlignment="1">
      <alignment horizontal="left" vertical="top" wrapText="1"/>
    </xf>
    <xf numFmtId="0" fontId="5" fillId="0" borderId="0" xfId="67" applyFont="1" applyAlignment="1">
      <alignment horizontal="left" vertical="top" wrapText="1"/>
    </xf>
    <xf numFmtId="0" fontId="5" fillId="0" borderId="0" xfId="67" applyFont="1" applyAlignment="1">
      <alignment horizontal="left" vertical="center" wrapText="1"/>
    </xf>
    <xf numFmtId="0" fontId="5" fillId="0" borderId="0" xfId="67" applyFont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0" fontId="5" fillId="0" borderId="0" xfId="67" applyFont="1" applyAlignment="1">
      <alignment vertical="top" wrapText="1"/>
    </xf>
    <xf numFmtId="0" fontId="5" fillId="0" borderId="0" xfId="67" applyFont="1" applyBorder="1" applyAlignment="1">
      <alignment horizontal="center" wrapText="1"/>
    </xf>
    <xf numFmtId="0" fontId="5" fillId="0" borderId="3" xfId="67" applyFont="1" applyBorder="1" applyAlignment="1">
      <alignment horizontal="center" vertical="top" wrapText="1"/>
    </xf>
    <xf numFmtId="0" fontId="5" fillId="0" borderId="4" xfId="67" applyFont="1" applyBorder="1" applyAlignment="1">
      <alignment vertical="top" wrapText="1"/>
    </xf>
    <xf numFmtId="0" fontId="5" fillId="0" borderId="4" xfId="67" applyFont="1" applyBorder="1" applyAlignment="1">
      <alignment horizontal="center" vertical="center" wrapText="1"/>
    </xf>
    <xf numFmtId="0" fontId="5" fillId="0" borderId="4" xfId="67" applyFont="1" applyBorder="1" applyAlignment="1">
      <alignment horizontal="center" vertical="center"/>
    </xf>
    <xf numFmtId="0" fontId="5" fillId="0" borderId="5" xfId="67" applyFont="1" applyBorder="1" applyAlignment="1">
      <alignment horizontal="center" vertical="center" wrapText="1"/>
    </xf>
    <xf numFmtId="0" fontId="5" fillId="0" borderId="6" xfId="67" applyFont="1" applyBorder="1" applyAlignment="1">
      <alignment vertical="center" wrapText="1"/>
    </xf>
    <xf numFmtId="0" fontId="4" fillId="0" borderId="4" xfId="67" applyFont="1" applyBorder="1" applyAlignment="1">
      <alignment horizontal="center" vertical="center"/>
    </xf>
    <xf numFmtId="2" fontId="4" fillId="0" borderId="4" xfId="67" applyNumberFormat="1" applyFont="1" applyBorder="1" applyAlignment="1">
      <alignment horizontal="center" vertical="center"/>
    </xf>
    <xf numFmtId="49" fontId="4" fillId="0" borderId="6" xfId="67" applyNumberFormat="1" applyFont="1" applyBorder="1" applyAlignment="1">
      <alignment vertical="center" wrapText="1"/>
    </xf>
    <xf numFmtId="2" fontId="4" fillId="0" borderId="4" xfId="67" applyNumberFormat="1" applyFont="1" applyBorder="1" applyAlignment="1">
      <alignment horizontal="center" vertical="center" wrapText="1"/>
    </xf>
    <xf numFmtId="0" fontId="4" fillId="0" borderId="6" xfId="67" applyFont="1" applyBorder="1" applyAlignment="1">
      <alignment vertical="center" wrapText="1"/>
    </xf>
    <xf numFmtId="0" fontId="4" fillId="0" borderId="4" xfId="67" applyFont="1" applyBorder="1" applyAlignment="1">
      <alignment horizontal="center" vertical="center" wrapText="1"/>
    </xf>
    <xf numFmtId="0" fontId="6" fillId="0" borderId="7" xfId="67" applyFont="1" applyBorder="1" applyAlignment="1" applyProtection="1">
      <alignment horizontal="left" vertical="center" wrapText="1"/>
    </xf>
    <xf numFmtId="0" fontId="5" fillId="0" borderId="4" xfId="67" applyFont="1" applyBorder="1" applyAlignment="1">
      <alignment vertical="center" wrapText="1"/>
    </xf>
    <xf numFmtId="0" fontId="5" fillId="0" borderId="6" xfId="67" applyFont="1" applyBorder="1" applyAlignment="1">
      <alignment horizontal="right" vertical="center" wrapText="1"/>
    </xf>
    <xf numFmtId="2" fontId="5" fillId="0" borderId="4" xfId="67" applyNumberFormat="1" applyFont="1" applyBorder="1" applyAlignment="1">
      <alignment horizontal="center" vertical="center"/>
    </xf>
    <xf numFmtId="0" fontId="5" fillId="0" borderId="6" xfId="67" applyFont="1" applyBorder="1" applyAlignment="1">
      <alignment vertical="center"/>
    </xf>
    <xf numFmtId="1" fontId="4" fillId="2" borderId="7" xfId="66" applyNumberFormat="1" applyFont="1" applyFill="1" applyBorder="1" applyAlignment="1" applyProtection="1">
      <alignment horizontal="center" vertical="center"/>
    </xf>
    <xf numFmtId="0" fontId="4" fillId="2" borderId="7" xfId="66" applyFont="1" applyFill="1" applyBorder="1" applyAlignment="1" applyProtection="1">
      <alignment horizontal="left" vertical="center" wrapText="1"/>
    </xf>
    <xf numFmtId="0" fontId="4" fillId="2" borderId="7" xfId="0" applyFont="1" applyFill="1" applyBorder="1" applyAlignment="1">
      <alignment horizontal="center" vertical="center"/>
    </xf>
    <xf numFmtId="2" fontId="4" fillId="2" borderId="7" xfId="66" applyNumberFormat="1" applyFont="1" applyFill="1" applyBorder="1" applyAlignment="1" applyProtection="1">
      <alignment horizontal="center" vertical="center"/>
    </xf>
    <xf numFmtId="0" fontId="4" fillId="0" borderId="6" xfId="67" applyFont="1" applyBorder="1" applyAlignment="1">
      <alignment horizontal="left" vertical="center" wrapText="1"/>
    </xf>
    <xf numFmtId="0" fontId="5" fillId="0" borderId="4" xfId="67" applyFont="1" applyBorder="1" applyAlignment="1">
      <alignment horizontal="right" vertical="center" wrapText="1"/>
    </xf>
    <xf numFmtId="180" fontId="5" fillId="0" borderId="4" xfId="67" applyNumberFormat="1" applyFont="1" applyBorder="1" applyAlignment="1">
      <alignment horizontal="center" vertical="center"/>
    </xf>
    <xf numFmtId="1" fontId="5" fillId="0" borderId="7" xfId="67" applyNumberFormat="1" applyFont="1" applyBorder="1" applyAlignment="1">
      <alignment horizontal="center" vertical="center"/>
    </xf>
    <xf numFmtId="0" fontId="4" fillId="0" borderId="7" xfId="67" applyFont="1" applyBorder="1" applyAlignment="1">
      <alignment horizontal="left" vertical="center" wrapText="1"/>
    </xf>
    <xf numFmtId="1" fontId="4" fillId="0" borderId="7" xfId="67" applyNumberFormat="1" applyFont="1" applyBorder="1" applyAlignment="1">
      <alignment horizontal="center" vertical="center"/>
    </xf>
    <xf numFmtId="2" fontId="4" fillId="0" borderId="7" xfId="67" applyNumberFormat="1" applyFont="1" applyBorder="1" applyAlignment="1">
      <alignment horizontal="center" vertical="center"/>
    </xf>
    <xf numFmtId="1" fontId="5" fillId="0" borderId="4" xfId="66" applyNumberFormat="1" applyFont="1" applyBorder="1" applyAlignment="1">
      <alignment horizontal="center" vertical="center"/>
    </xf>
    <xf numFmtId="0" fontId="4" fillId="0" borderId="6" xfId="66" applyFont="1" applyBorder="1" applyAlignment="1">
      <alignment horizontal="left" vertical="center" wrapText="1"/>
    </xf>
    <xf numFmtId="1" fontId="4" fillId="0" borderId="4" xfId="66" applyNumberFormat="1" applyFont="1" applyBorder="1" applyAlignment="1">
      <alignment horizontal="center" vertical="center"/>
    </xf>
    <xf numFmtId="180" fontId="4" fillId="0" borderId="4" xfId="66" applyNumberFormat="1" applyFont="1" applyBorder="1" applyAlignment="1">
      <alignment horizontal="center" vertical="center"/>
    </xf>
    <xf numFmtId="2" fontId="4" fillId="0" borderId="4" xfId="66" applyNumberFormat="1" applyFont="1" applyBorder="1" applyAlignment="1">
      <alignment horizontal="center" vertical="center"/>
    </xf>
    <xf numFmtId="0" fontId="4" fillId="0" borderId="6" xfId="66" applyFont="1" applyBorder="1" applyAlignment="1">
      <alignment horizontal="left" vertical="top" wrapText="1"/>
    </xf>
    <xf numFmtId="0" fontId="6" fillId="0" borderId="6" xfId="67" applyFont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horizontal="center" vertical="center"/>
    </xf>
    <xf numFmtId="2" fontId="7" fillId="2" borderId="7" xfId="0" applyNumberFormat="1" applyFont="1" applyFill="1" applyBorder="1" applyAlignment="1">
      <alignment horizontal="center" vertical="center"/>
    </xf>
    <xf numFmtId="1" fontId="4" fillId="2" borderId="7" xfId="69" applyNumberFormat="1" applyFont="1" applyFill="1" applyBorder="1" applyAlignment="1" applyProtection="1">
      <alignment horizontal="center" vertical="top" wrapText="1"/>
    </xf>
    <xf numFmtId="0" fontId="4" fillId="2" borderId="7" xfId="69" applyFont="1" applyFill="1" applyBorder="1" applyAlignment="1" applyProtection="1">
      <alignment vertical="top" wrapText="1"/>
    </xf>
    <xf numFmtId="0" fontId="4" fillId="2" borderId="7" xfId="0" applyFont="1" applyFill="1" applyBorder="1" applyAlignment="1">
      <alignment horizontal="center" wrapText="1"/>
    </xf>
    <xf numFmtId="2" fontId="4" fillId="2" borderId="7" xfId="69" applyNumberFormat="1" applyFont="1" applyFill="1" applyBorder="1" applyAlignment="1" applyProtection="1">
      <alignment horizontal="center" vertical="top" wrapText="1"/>
    </xf>
    <xf numFmtId="0" fontId="4" fillId="2" borderId="7" xfId="67" applyFont="1" applyFill="1" applyBorder="1" applyAlignment="1" applyProtection="1">
      <alignment horizontal="left" vertical="center" wrapText="1"/>
    </xf>
    <xf numFmtId="1" fontId="4" fillId="0" borderId="7" xfId="67" applyNumberFormat="1" applyFont="1" applyBorder="1" applyAlignment="1" applyProtection="1">
      <alignment horizontal="center" vertical="center"/>
    </xf>
    <xf numFmtId="0" fontId="4" fillId="0" borderId="7" xfId="0" applyFont="1" applyBorder="1" applyAlignment="1">
      <alignment horizontal="center" vertical="center"/>
    </xf>
    <xf numFmtId="2" fontId="4" fillId="0" borderId="7" xfId="67" applyNumberFormat="1" applyFont="1" applyBorder="1" applyAlignment="1" applyProtection="1">
      <alignment horizontal="center" vertical="center"/>
    </xf>
    <xf numFmtId="180" fontId="4" fillId="0" borderId="7" xfId="67" applyNumberFormat="1" applyFont="1" applyBorder="1" applyAlignment="1" applyProtection="1">
      <alignment horizontal="center" vertical="center"/>
    </xf>
    <xf numFmtId="1" fontId="5" fillId="2" borderId="7" xfId="66" applyNumberFormat="1" applyFont="1" applyFill="1" applyBorder="1" applyAlignment="1" applyProtection="1">
      <alignment horizontal="center" vertical="center"/>
    </xf>
    <xf numFmtId="1" fontId="8" fillId="0" borderId="7" xfId="66" applyNumberFormat="1" applyFont="1" applyBorder="1" applyAlignment="1" applyProtection="1">
      <alignment horizontal="center" vertical="center"/>
    </xf>
    <xf numFmtId="0" fontId="6" fillId="0" borderId="7" xfId="66" applyFont="1" applyBorder="1" applyAlignment="1" applyProtection="1">
      <alignment horizontal="left" vertical="center" wrapText="1"/>
    </xf>
    <xf numFmtId="1" fontId="6" fillId="0" borderId="7" xfId="66" applyNumberFormat="1" applyFont="1" applyBorder="1" applyAlignment="1" applyProtection="1">
      <alignment horizontal="center" vertical="center"/>
    </xf>
    <xf numFmtId="180" fontId="6" fillId="0" borderId="7" xfId="66" applyNumberFormat="1" applyFont="1" applyBorder="1" applyAlignment="1" applyProtection="1">
      <alignment horizontal="center" vertical="center"/>
    </xf>
    <xf numFmtId="2" fontId="6" fillId="0" borderId="7" xfId="66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1" fontId="4" fillId="0" borderId="7" xfId="67" applyNumberFormat="1" applyFont="1" applyBorder="1" applyAlignment="1" applyProtection="1">
      <alignment horizontal="center" vertical="center" wrapText="1"/>
    </xf>
    <xf numFmtId="0" fontId="4" fillId="0" borderId="7" xfId="67" applyFont="1" applyBorder="1" applyAlignment="1" applyProtection="1">
      <alignment horizontal="left" vertical="center" wrapText="1"/>
    </xf>
    <xf numFmtId="0" fontId="4" fillId="0" borderId="7" xfId="0" applyFont="1" applyBorder="1" applyAlignment="1">
      <alignment horizontal="center" wrapText="1"/>
    </xf>
    <xf numFmtId="180" fontId="4" fillId="0" borderId="7" xfId="67" applyNumberFormat="1" applyFont="1" applyBorder="1" applyAlignment="1" applyProtection="1">
      <alignment horizontal="center" vertical="center" wrapText="1"/>
    </xf>
    <xf numFmtId="2" fontId="4" fillId="0" borderId="7" xfId="67" applyNumberFormat="1" applyFont="1" applyBorder="1" applyAlignment="1" applyProtection="1">
      <alignment horizontal="center" vertical="center" wrapText="1"/>
    </xf>
    <xf numFmtId="0" fontId="4" fillId="0" borderId="7" xfId="67" applyFont="1" applyBorder="1" applyAlignment="1" applyProtection="1">
      <alignment horizontal="center" vertical="center" wrapText="1"/>
    </xf>
    <xf numFmtId="0" fontId="1" fillId="0" borderId="0" xfId="67" applyFont="1" applyAlignment="1">
      <alignment horizontal="right" vertical="center" wrapText="1"/>
    </xf>
    <xf numFmtId="2" fontId="5" fillId="0" borderId="4" xfId="67" applyNumberFormat="1" applyFont="1" applyBorder="1" applyAlignment="1">
      <alignment horizontal="center" vertical="center" wrapText="1"/>
    </xf>
    <xf numFmtId="2" fontId="4" fillId="0" borderId="7" xfId="67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4" fillId="2" borderId="7" xfId="0" applyNumberFormat="1" applyFont="1" applyFill="1" applyBorder="1" applyAlignment="1">
      <alignment horizontal="center" vertical="center" wrapText="1"/>
    </xf>
    <xf numFmtId="2" fontId="2" fillId="0" borderId="0" xfId="67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4" fillId="2" borderId="7" xfId="67" applyNumberFormat="1" applyFont="1" applyFill="1" applyBorder="1" applyAlignment="1" applyProtection="1">
      <alignment horizontal="center" vertical="center"/>
    </xf>
    <xf numFmtId="1" fontId="4" fillId="0" borderId="4" xfId="67" applyNumberFormat="1" applyFont="1" applyBorder="1" applyAlignment="1">
      <alignment horizontal="center" vertical="center"/>
    </xf>
    <xf numFmtId="1" fontId="6" fillId="0" borderId="7" xfId="68" applyNumberFormat="1" applyFont="1" applyBorder="1" applyAlignment="1" applyProtection="1">
      <alignment horizontal="center" vertical="top"/>
    </xf>
    <xf numFmtId="0" fontId="6" fillId="0" borderId="7" xfId="68" applyFont="1" applyBorder="1" applyAlignment="1" applyProtection="1">
      <alignment vertical="top" wrapText="1"/>
    </xf>
    <xf numFmtId="1" fontId="6" fillId="0" borderId="7" xfId="68" applyNumberFormat="1" applyFont="1" applyBorder="1" applyAlignment="1" applyProtection="1">
      <alignment horizontal="center" vertical="center"/>
    </xf>
    <xf numFmtId="2" fontId="6" fillId="0" borderId="7" xfId="68" applyNumberFormat="1" applyFont="1" applyBorder="1" applyAlignment="1" applyProtection="1">
      <alignment horizontal="center" vertical="center"/>
    </xf>
    <xf numFmtId="180" fontId="4" fillId="0" borderId="4" xfId="67" applyNumberFormat="1" applyFont="1" applyBorder="1" applyAlignment="1">
      <alignment horizontal="center" vertical="center"/>
    </xf>
    <xf numFmtId="1" fontId="4" fillId="0" borderId="4" xfId="69" applyNumberFormat="1" applyFont="1" applyBorder="1" applyAlignment="1">
      <alignment horizontal="center" vertical="center"/>
    </xf>
    <xf numFmtId="2" fontId="4" fillId="0" borderId="4" xfId="69" applyNumberFormat="1" applyFont="1" applyBorder="1" applyAlignment="1">
      <alignment horizontal="center" vertical="center"/>
    </xf>
    <xf numFmtId="1" fontId="5" fillId="0" borderId="4" xfId="67" applyNumberFormat="1" applyFont="1" applyBorder="1" applyAlignment="1">
      <alignment horizontal="center" vertical="center"/>
    </xf>
    <xf numFmtId="1" fontId="4" fillId="0" borderId="4" xfId="68" applyNumberFormat="1" applyFont="1" applyBorder="1" applyAlignment="1">
      <alignment horizontal="center" vertical="center"/>
    </xf>
    <xf numFmtId="2" fontId="4" fillId="0" borderId="4" xfId="68" applyNumberFormat="1" applyFont="1" applyBorder="1" applyAlignment="1">
      <alignment horizontal="center" vertical="center"/>
    </xf>
    <xf numFmtId="180" fontId="4" fillId="2" borderId="7" xfId="66" applyNumberFormat="1" applyFont="1" applyFill="1" applyBorder="1" applyAlignment="1" applyProtection="1">
      <alignment horizontal="center" vertical="center"/>
    </xf>
    <xf numFmtId="1" fontId="4" fillId="0" borderId="7" xfId="66" applyNumberFormat="1" applyFont="1" applyBorder="1" applyAlignment="1" applyProtection="1">
      <alignment horizontal="center" vertical="center"/>
    </xf>
    <xf numFmtId="2" fontId="4" fillId="0" borderId="7" xfId="66" applyNumberFormat="1" applyFont="1" applyBorder="1" applyAlignment="1" applyProtection="1">
      <alignment horizontal="center" vertical="center"/>
    </xf>
    <xf numFmtId="1" fontId="4" fillId="0" borderId="7" xfId="68" applyNumberFormat="1" applyFont="1" applyBorder="1" applyAlignment="1" applyProtection="1">
      <alignment horizontal="center" vertical="center"/>
    </xf>
    <xf numFmtId="0" fontId="4" fillId="0" borderId="7" xfId="68" applyFont="1" applyBorder="1" applyAlignment="1" applyProtection="1">
      <alignment vertical="center" wrapText="1"/>
    </xf>
    <xf numFmtId="2" fontId="4" fillId="0" borderId="7" xfId="68" applyNumberFormat="1" applyFont="1" applyBorder="1" applyAlignment="1" applyProtection="1">
      <alignment horizontal="center" vertical="center"/>
    </xf>
    <xf numFmtId="0" fontId="5" fillId="0" borderId="8" xfId="67" applyFont="1" applyBorder="1" applyAlignment="1">
      <alignment horizontal="center" vertical="center"/>
    </xf>
    <xf numFmtId="180" fontId="5" fillId="0" borderId="8" xfId="67" applyNumberFormat="1" applyFont="1" applyBorder="1" applyAlignment="1">
      <alignment horizontal="center" vertical="center"/>
    </xf>
    <xf numFmtId="0" fontId="5" fillId="0" borderId="4" xfId="67" applyFont="1" applyBorder="1" applyAlignment="1">
      <alignment horizontal="right" vertical="top" wrapText="1"/>
    </xf>
    <xf numFmtId="9" fontId="5" fillId="0" borderId="4" xfId="3" applyFont="1" applyBorder="1" applyAlignment="1">
      <alignment horizontal="center" vertical="center"/>
    </xf>
    <xf numFmtId="0" fontId="5" fillId="0" borderId="4" xfId="67" applyFont="1" applyBorder="1" applyAlignment="1">
      <alignment horizontal="left" vertical="top" wrapText="1"/>
    </xf>
    <xf numFmtId="0" fontId="4" fillId="0" borderId="0" xfId="67" applyFont="1" applyAlignment="1">
      <alignment vertical="top"/>
    </xf>
    <xf numFmtId="0" fontId="4" fillId="0" borderId="0" xfId="67" applyFont="1" applyAlignment="1">
      <alignment vertical="center"/>
    </xf>
    <xf numFmtId="0" fontId="4" fillId="0" borderId="0" xfId="0" applyFont="1" applyBorder="1"/>
    <xf numFmtId="0" fontId="4" fillId="0" borderId="0" xfId="67" applyFont="1" applyAlignment="1">
      <alignment horizontal="center" vertical="center" wrapText="1"/>
    </xf>
    <xf numFmtId="0" fontId="5" fillId="0" borderId="0" xfId="67" applyFont="1" applyAlignment="1">
      <alignment vertical="center" wrapText="1"/>
    </xf>
    <xf numFmtId="0" fontId="4" fillId="0" borderId="0" xfId="67" applyFont="1"/>
    <xf numFmtId="0" fontId="4" fillId="0" borderId="0" xfId="67" applyFont="1" applyAlignment="1">
      <alignment horizontal="center" vertical="center"/>
    </xf>
    <xf numFmtId="2" fontId="4" fillId="0" borderId="0" xfId="67" applyNumberFormat="1" applyFont="1" applyAlignment="1">
      <alignment horizontal="center" vertical="center" wrapText="1"/>
    </xf>
  </cellXfs>
  <cellStyles count="7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Accent 1 5" xfId="49"/>
    <cellStyle name="Accent 2 6" xfId="50"/>
    <cellStyle name="Accent 3 7" xfId="51"/>
    <cellStyle name="Accent 4" xfId="52"/>
    <cellStyle name="Bad 8" xfId="53"/>
    <cellStyle name="Error 9" xfId="54"/>
    <cellStyle name="Footnote 10" xfId="55"/>
    <cellStyle name="Good 11" xfId="56"/>
    <cellStyle name="Heading 1 12" xfId="57"/>
    <cellStyle name="Heading 2 13" xfId="58"/>
    <cellStyle name="Hyperlink 14" xfId="59"/>
    <cellStyle name="Neutral 15" xfId="60"/>
    <cellStyle name="Note 16" xfId="61"/>
    <cellStyle name="Result 1" xfId="62"/>
    <cellStyle name="Status 17" xfId="63"/>
    <cellStyle name="Text 18" xfId="64"/>
    <cellStyle name="Warning 19" xfId="65"/>
    <cellStyle name="Обычный 12" xfId="66"/>
    <cellStyle name="Обычный 2" xfId="67"/>
    <cellStyle name="Обычный_Лист1" xfId="68"/>
    <cellStyle name="Обычный_Лист2" xfId="6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1048526"/>
  <sheetViews>
    <sheetView tabSelected="1" workbookViewId="0">
      <pane xSplit="9" ySplit="5" topLeftCell="J99" activePane="bottomRight" state="frozen"/>
      <selection/>
      <selection pane="topRight"/>
      <selection pane="bottomLeft"/>
      <selection pane="bottomRight" activeCell="A4" sqref="A4:I4"/>
    </sheetView>
  </sheetViews>
  <sheetFormatPr defaultColWidth="9" defaultRowHeight="15.5"/>
  <cols>
    <col min="1" max="1" width="9.5" style="7" customWidth="1"/>
    <col min="2" max="2" width="12" style="8" customWidth="1"/>
    <col min="3" max="3" width="77.5" style="8" customWidth="1"/>
    <col min="4" max="4" width="13.3333333333333" style="9" customWidth="1"/>
    <col min="5" max="6" width="12.8333333333333" style="9" customWidth="1"/>
    <col min="7" max="7" width="11.5" style="9" customWidth="1"/>
    <col min="8" max="9" width="15.1666666666667" style="9" customWidth="1"/>
    <col min="10" max="257" width="13.3333333333333" style="10" customWidth="1"/>
    <col min="258" max="1022" width="13.3333333333333" style="11" customWidth="1"/>
    <col min="1023" max="1023" width="8.83333333333333" style="11" customWidth="1"/>
    <col min="1024" max="1025" width="14.3333333333333" customWidth="1"/>
  </cols>
  <sheetData>
    <row r="1" ht="26.1" customHeight="1" spans="1:9">
      <c r="A1" s="12"/>
      <c r="B1" s="12"/>
      <c r="C1" s="12"/>
      <c r="D1" s="12"/>
      <c r="E1" s="13" t="s">
        <v>0</v>
      </c>
      <c r="F1" s="13"/>
      <c r="G1" s="13"/>
      <c r="H1" s="13"/>
      <c r="I1" s="13"/>
    </row>
    <row r="2" ht="19.35" customHeight="1" spans="2:10">
      <c r="B2" s="14"/>
      <c r="C2" s="15"/>
      <c r="D2" s="16"/>
      <c r="E2" s="17"/>
      <c r="F2" s="17"/>
      <c r="G2" s="17"/>
      <c r="H2" s="17"/>
      <c r="I2" s="17"/>
      <c r="J2" s="81"/>
    </row>
    <row r="3" ht="35.45" customHeight="1" spans="1:9">
      <c r="A3" s="18"/>
      <c r="B3" s="15"/>
      <c r="C3" s="15"/>
      <c r="D3" s="16"/>
      <c r="E3" s="19" t="s">
        <v>1</v>
      </c>
      <c r="F3" s="19"/>
      <c r="G3" s="19"/>
      <c r="H3" s="19"/>
      <c r="I3" s="19"/>
    </row>
    <row r="4" ht="35.45" customHeight="1" spans="1:9">
      <c r="A4" s="20" t="s">
        <v>2</v>
      </c>
      <c r="B4" s="20"/>
      <c r="C4" s="20"/>
      <c r="D4" s="20"/>
      <c r="E4" s="20"/>
      <c r="F4" s="20"/>
      <c r="G4" s="20"/>
      <c r="H4" s="20"/>
      <c r="I4" s="20"/>
    </row>
    <row r="5" ht="20.85" customHeight="1" spans="1:9">
      <c r="A5" s="21" t="s">
        <v>3</v>
      </c>
      <c r="B5" s="22" t="s">
        <v>4</v>
      </c>
      <c r="C5" s="23" t="s">
        <v>5</v>
      </c>
      <c r="D5" s="24" t="s">
        <v>6</v>
      </c>
      <c r="E5" s="24" t="s">
        <v>7</v>
      </c>
      <c r="F5" s="24" t="s">
        <v>8</v>
      </c>
      <c r="G5" s="24" t="s">
        <v>9</v>
      </c>
      <c r="H5" s="24" t="s">
        <v>10</v>
      </c>
      <c r="I5" s="24" t="s">
        <v>11</v>
      </c>
    </row>
    <row r="6" ht="33" customHeight="1" spans="1:9">
      <c r="A6" s="21"/>
      <c r="B6" s="22"/>
      <c r="C6" s="23"/>
      <c r="D6" s="24"/>
      <c r="E6" s="24"/>
      <c r="F6" s="24"/>
      <c r="G6" s="24"/>
      <c r="H6" s="24"/>
      <c r="I6" s="24"/>
    </row>
    <row r="7" ht="13.7" customHeight="1" spans="1:9">
      <c r="A7" s="21" t="s">
        <v>12</v>
      </c>
      <c r="B7" s="22"/>
      <c r="C7" s="25" t="s">
        <v>13</v>
      </c>
      <c r="D7" s="26"/>
      <c r="E7" s="26"/>
      <c r="F7" s="27"/>
      <c r="G7" s="27"/>
      <c r="H7" s="27"/>
      <c r="I7" s="27"/>
    </row>
    <row r="8" spans="1:9">
      <c r="A8" s="21"/>
      <c r="B8" s="22">
        <v>14</v>
      </c>
      <c r="C8" s="28" t="s">
        <v>14</v>
      </c>
      <c r="D8" s="26">
        <v>10</v>
      </c>
      <c r="E8" s="26"/>
      <c r="F8" s="29">
        <v>0.05</v>
      </c>
      <c r="G8" s="29">
        <v>7.25</v>
      </c>
      <c r="H8" s="29">
        <v>0.08</v>
      </c>
      <c r="I8" s="29">
        <f t="shared" ref="I8:I13" si="0">H8*4+G8*9+F8*4</f>
        <v>65.77</v>
      </c>
    </row>
    <row r="9" spans="1:9">
      <c r="A9" s="21"/>
      <c r="B9" s="22">
        <v>182</v>
      </c>
      <c r="C9" s="30" t="s">
        <v>15</v>
      </c>
      <c r="D9" s="31" t="s">
        <v>16</v>
      </c>
      <c r="E9" s="26"/>
      <c r="F9" s="29">
        <v>12.56</v>
      </c>
      <c r="G9" s="29">
        <v>13.25</v>
      </c>
      <c r="H9" s="29">
        <v>47</v>
      </c>
      <c r="I9" s="29">
        <f t="shared" si="0"/>
        <v>357.49</v>
      </c>
    </row>
    <row r="10" spans="1:9">
      <c r="A10" s="21"/>
      <c r="B10" s="22">
        <v>377</v>
      </c>
      <c r="C10" s="30" t="s">
        <v>17</v>
      </c>
      <c r="D10" s="26" t="s">
        <v>18</v>
      </c>
      <c r="E10" s="26"/>
      <c r="F10" s="27">
        <v>0.05</v>
      </c>
      <c r="G10" s="27">
        <v>0.01</v>
      </c>
      <c r="H10" s="27">
        <v>10.16</v>
      </c>
      <c r="I10" s="29">
        <f t="shared" si="0"/>
        <v>40.93</v>
      </c>
    </row>
    <row r="11" spans="1:9">
      <c r="A11" s="21"/>
      <c r="B11" s="22"/>
      <c r="C11" s="28" t="s">
        <v>19</v>
      </c>
      <c r="D11" s="26">
        <v>30</v>
      </c>
      <c r="E11" s="26"/>
      <c r="F11" s="27">
        <v>2.1</v>
      </c>
      <c r="G11" s="27">
        <v>0.23</v>
      </c>
      <c r="H11" s="27">
        <v>13.96</v>
      </c>
      <c r="I11" s="29">
        <f t="shared" si="0"/>
        <v>66.31</v>
      </c>
    </row>
    <row r="12" spans="1:9">
      <c r="A12" s="21"/>
      <c r="B12" s="22">
        <v>338</v>
      </c>
      <c r="C12" s="32" t="s">
        <v>20</v>
      </c>
      <c r="D12" s="26">
        <v>100</v>
      </c>
      <c r="E12" s="26"/>
      <c r="F12" s="27">
        <v>0.4</v>
      </c>
      <c r="G12" s="27">
        <v>0.4</v>
      </c>
      <c r="H12" s="27">
        <v>9.8</v>
      </c>
      <c r="I12" s="29">
        <f t="shared" si="0"/>
        <v>44.4</v>
      </c>
    </row>
    <row r="13" s="1" customFormat="1" ht="15" spans="1:9">
      <c r="A13" s="21"/>
      <c r="B13" s="33"/>
      <c r="C13" s="34" t="s">
        <v>21</v>
      </c>
      <c r="D13" s="23">
        <v>500</v>
      </c>
      <c r="E13" s="23"/>
      <c r="F13" s="35">
        <f>SUM(F8:F12)</f>
        <v>15.16</v>
      </c>
      <c r="G13" s="35">
        <f>SUM(G8:G12)</f>
        <v>21.14</v>
      </c>
      <c r="H13" s="35">
        <f>SUM(H8:H12)</f>
        <v>81</v>
      </c>
      <c r="I13" s="82">
        <f t="shared" si="0"/>
        <v>574.9</v>
      </c>
    </row>
    <row r="14" spans="1:9">
      <c r="A14" s="21"/>
      <c r="B14" s="33"/>
      <c r="C14" s="36" t="s">
        <v>22</v>
      </c>
      <c r="D14" s="26"/>
      <c r="E14" s="26"/>
      <c r="F14" s="27"/>
      <c r="G14" s="27"/>
      <c r="H14" s="27"/>
      <c r="I14" s="29"/>
    </row>
    <row r="15" spans="1:9">
      <c r="A15" s="21"/>
      <c r="B15" s="37">
        <v>67</v>
      </c>
      <c r="C15" s="38" t="s">
        <v>23</v>
      </c>
      <c r="D15" s="37">
        <v>60</v>
      </c>
      <c r="E15" s="39"/>
      <c r="F15" s="40">
        <v>1.05</v>
      </c>
      <c r="G15" s="40">
        <v>5.12</v>
      </c>
      <c r="H15" s="40">
        <v>5.64</v>
      </c>
      <c r="I15" s="40">
        <v>73.32</v>
      </c>
    </row>
    <row r="16" spans="1:9">
      <c r="A16" s="21"/>
      <c r="B16" s="22">
        <v>82</v>
      </c>
      <c r="C16" s="41" t="s">
        <v>24</v>
      </c>
      <c r="D16" s="26" t="s">
        <v>25</v>
      </c>
      <c r="E16" s="26"/>
      <c r="F16" s="27">
        <v>1.54</v>
      </c>
      <c r="G16" s="27">
        <v>5.11</v>
      </c>
      <c r="H16" s="27">
        <v>10.13</v>
      </c>
      <c r="I16" s="29">
        <f>H16*4+G16*9+F16*4</f>
        <v>92.67</v>
      </c>
    </row>
    <row r="17" s="2" customFormat="1" spans="1:9">
      <c r="A17" s="21"/>
      <c r="B17" s="22" t="s">
        <v>26</v>
      </c>
      <c r="C17" s="30" t="s">
        <v>27</v>
      </c>
      <c r="D17" s="26" t="s">
        <v>28</v>
      </c>
      <c r="E17" s="26"/>
      <c r="F17" s="29">
        <v>21.64</v>
      </c>
      <c r="G17" s="29">
        <v>18.96</v>
      </c>
      <c r="H17" s="29">
        <v>39.25</v>
      </c>
      <c r="I17" s="29">
        <f>H17*4+G17*9+F17*4</f>
        <v>414.2</v>
      </c>
    </row>
    <row r="18" s="2" customFormat="1" spans="1:9">
      <c r="A18" s="21"/>
      <c r="B18" s="22">
        <v>342</v>
      </c>
      <c r="C18" s="30" t="s">
        <v>29</v>
      </c>
      <c r="D18" s="26">
        <v>200</v>
      </c>
      <c r="E18" s="26"/>
      <c r="F18" s="27">
        <v>0.14</v>
      </c>
      <c r="G18" s="27">
        <v>0.14</v>
      </c>
      <c r="H18" s="27">
        <v>13.51</v>
      </c>
      <c r="I18" s="29">
        <f>H18*4+G18*9+F18*4</f>
        <v>55.86</v>
      </c>
    </row>
    <row r="19" s="2" customFormat="1" spans="1:9">
      <c r="A19" s="21"/>
      <c r="B19" s="22"/>
      <c r="C19" s="30" t="s">
        <v>19</v>
      </c>
      <c r="D19" s="26">
        <v>20</v>
      </c>
      <c r="E19" s="26"/>
      <c r="F19" s="27">
        <v>1.58</v>
      </c>
      <c r="G19" s="27">
        <v>0.2</v>
      </c>
      <c r="H19" s="27">
        <v>9.66</v>
      </c>
      <c r="I19" s="29">
        <f>H19*4+G19*9+F19*4</f>
        <v>46.76</v>
      </c>
    </row>
    <row r="20" s="2" customFormat="1" spans="1:9">
      <c r="A20" s="21"/>
      <c r="B20" s="22"/>
      <c r="C20" s="30" t="s">
        <v>30</v>
      </c>
      <c r="D20" s="26">
        <v>40</v>
      </c>
      <c r="E20" s="26"/>
      <c r="F20" s="27">
        <v>2.64</v>
      </c>
      <c r="G20" s="27">
        <v>0.48</v>
      </c>
      <c r="H20" s="27">
        <v>15.86</v>
      </c>
      <c r="I20" s="29">
        <f>H20*4+G20*9+F20*4</f>
        <v>78.32</v>
      </c>
    </row>
    <row r="21" s="3" customFormat="1" ht="15" spans="1:9">
      <c r="A21" s="21"/>
      <c r="B21" s="33"/>
      <c r="C21" s="34" t="s">
        <v>31</v>
      </c>
      <c r="D21" s="23">
        <f>60+205+90+150+5+200+60</f>
        <v>770</v>
      </c>
      <c r="E21" s="23"/>
      <c r="F21" s="35">
        <f>SUM(F15:F20)</f>
        <v>28.59</v>
      </c>
      <c r="G21" s="35">
        <f>SUM(G15:G20)</f>
        <v>30.01</v>
      </c>
      <c r="H21" s="35">
        <f>SUM(H15:H20)</f>
        <v>94.05</v>
      </c>
      <c r="I21" s="35">
        <f>SUM(I15:I20)</f>
        <v>761.13</v>
      </c>
    </row>
    <row r="22" s="3" customFormat="1" ht="15" spans="1:9">
      <c r="A22" s="21"/>
      <c r="B22" s="42"/>
      <c r="C22" s="34" t="s">
        <v>32</v>
      </c>
      <c r="D22" s="23">
        <f>770+500+300</f>
        <v>1570</v>
      </c>
      <c r="E22" s="43">
        <v>185</v>
      </c>
      <c r="F22" s="35">
        <f>F21+F13</f>
        <v>43.75</v>
      </c>
      <c r="G22" s="35">
        <f>G21+G13</f>
        <v>51.15</v>
      </c>
      <c r="H22" s="35">
        <f>H21+H13</f>
        <v>175.05</v>
      </c>
      <c r="I22" s="35">
        <f>I21+I13</f>
        <v>1336.03</v>
      </c>
    </row>
    <row r="23" s="2" customFormat="1" ht="13.7" customHeight="1" spans="1:9">
      <c r="A23" s="21" t="s">
        <v>33</v>
      </c>
      <c r="B23" s="33"/>
      <c r="C23" s="25" t="s">
        <v>13</v>
      </c>
      <c r="D23" s="26"/>
      <c r="E23" s="26"/>
      <c r="F23" s="27"/>
      <c r="G23" s="27"/>
      <c r="H23" s="27"/>
      <c r="I23" s="29"/>
    </row>
    <row r="24" s="2" customFormat="1" spans="1:9">
      <c r="A24" s="21"/>
      <c r="B24" s="22">
        <v>16</v>
      </c>
      <c r="C24" s="30" t="s">
        <v>34</v>
      </c>
      <c r="D24" s="31">
        <v>15</v>
      </c>
      <c r="E24" s="31"/>
      <c r="F24" s="29">
        <v>3.39</v>
      </c>
      <c r="G24" s="29">
        <v>3.13</v>
      </c>
      <c r="H24" s="29">
        <v>0</v>
      </c>
      <c r="I24" s="29">
        <f t="shared" ref="I24:I29" si="1">H24*4+G24*9+F24*4</f>
        <v>41.73</v>
      </c>
    </row>
    <row r="25" s="2" customFormat="1" spans="1:9">
      <c r="A25" s="21"/>
      <c r="B25" s="22">
        <v>182</v>
      </c>
      <c r="C25" s="30" t="s">
        <v>35</v>
      </c>
      <c r="D25" s="31" t="s">
        <v>36</v>
      </c>
      <c r="E25" s="31"/>
      <c r="F25" s="29">
        <v>7.38</v>
      </c>
      <c r="G25" s="29">
        <v>6.25</v>
      </c>
      <c r="H25" s="29">
        <v>39.4</v>
      </c>
      <c r="I25" s="29">
        <f t="shared" si="1"/>
        <v>243.37</v>
      </c>
    </row>
    <row r="26" s="2" customFormat="1" spans="1:9">
      <c r="A26" s="21"/>
      <c r="B26" s="44">
        <v>377</v>
      </c>
      <c r="C26" s="45" t="s">
        <v>37</v>
      </c>
      <c r="D26" s="46">
        <v>200</v>
      </c>
      <c r="E26" s="47"/>
      <c r="F26" s="47">
        <v>4.91</v>
      </c>
      <c r="G26" s="47">
        <v>3.17</v>
      </c>
      <c r="H26" s="47">
        <v>16.34</v>
      </c>
      <c r="I26" s="83">
        <f t="shared" si="1"/>
        <v>113.53</v>
      </c>
    </row>
    <row r="27" s="2" customFormat="1" spans="1:9">
      <c r="A27" s="21"/>
      <c r="B27" s="22"/>
      <c r="C27" s="28" t="s">
        <v>19</v>
      </c>
      <c r="D27" s="26">
        <v>30</v>
      </c>
      <c r="E27" s="26"/>
      <c r="F27" s="27">
        <v>2.1</v>
      </c>
      <c r="G27" s="27">
        <v>0.23</v>
      </c>
      <c r="H27" s="27">
        <v>13.96</v>
      </c>
      <c r="I27" s="29">
        <f t="shared" si="1"/>
        <v>66.31</v>
      </c>
    </row>
    <row r="28" s="2" customFormat="1" spans="1:9">
      <c r="A28" s="21"/>
      <c r="B28" s="22">
        <v>338</v>
      </c>
      <c r="C28" s="32" t="s">
        <v>20</v>
      </c>
      <c r="D28" s="26">
        <v>100</v>
      </c>
      <c r="E28" s="26"/>
      <c r="F28" s="27">
        <v>0.4</v>
      </c>
      <c r="G28" s="27">
        <v>0.4</v>
      </c>
      <c r="H28" s="27">
        <v>9.8</v>
      </c>
      <c r="I28" s="29">
        <f t="shared" si="1"/>
        <v>44.4</v>
      </c>
    </row>
    <row r="29" s="1" customFormat="1" ht="15" spans="1:9">
      <c r="A29" s="21"/>
      <c r="B29" s="22"/>
      <c r="C29" s="34" t="s">
        <v>21</v>
      </c>
      <c r="D29" s="23">
        <f>15+160+200+30+100</f>
        <v>505</v>
      </c>
      <c r="E29" s="23"/>
      <c r="F29" s="35">
        <f>SUM(F24:F28)</f>
        <v>18.18</v>
      </c>
      <c r="G29" s="35">
        <v>15.13</v>
      </c>
      <c r="H29" s="35">
        <f>SUM(H24:H28)</f>
        <v>79.5</v>
      </c>
      <c r="I29" s="82">
        <f t="shared" si="1"/>
        <v>526.89</v>
      </c>
    </row>
    <row r="30" spans="1:9">
      <c r="A30" s="21"/>
      <c r="B30" s="22"/>
      <c r="C30" s="25" t="s">
        <v>22</v>
      </c>
      <c r="D30" s="26"/>
      <c r="E30" s="26"/>
      <c r="F30" s="27"/>
      <c r="G30" s="27"/>
      <c r="H30" s="27"/>
      <c r="I30" s="29"/>
    </row>
    <row r="31" spans="1:9">
      <c r="A31" s="21"/>
      <c r="B31" s="22">
        <v>48</v>
      </c>
      <c r="C31" s="30" t="s">
        <v>38</v>
      </c>
      <c r="D31" s="26">
        <v>60</v>
      </c>
      <c r="E31" s="26"/>
      <c r="F31" s="27">
        <v>0.95</v>
      </c>
      <c r="G31" s="27">
        <v>3.64</v>
      </c>
      <c r="H31" s="27">
        <v>2.86</v>
      </c>
      <c r="I31" s="29">
        <f>H31*4+G31*9+F31*4</f>
        <v>48</v>
      </c>
    </row>
    <row r="32" spans="1:9">
      <c r="A32" s="21"/>
      <c r="B32" s="22">
        <v>102</v>
      </c>
      <c r="C32" s="30" t="s">
        <v>39</v>
      </c>
      <c r="D32" s="26">
        <v>200</v>
      </c>
      <c r="E32" s="26"/>
      <c r="F32" s="27">
        <v>4.2</v>
      </c>
      <c r="G32" s="27">
        <v>4.3</v>
      </c>
      <c r="H32" s="27">
        <v>15.2</v>
      </c>
      <c r="I32" s="29">
        <f>H32*4+G32*9+F32*4</f>
        <v>116.3</v>
      </c>
    </row>
    <row r="33" spans="1:9">
      <c r="A33" s="21"/>
      <c r="B33" s="48">
        <v>392</v>
      </c>
      <c r="C33" s="49" t="s">
        <v>40</v>
      </c>
      <c r="D33" s="50">
        <v>205</v>
      </c>
      <c r="E33" s="50"/>
      <c r="F33" s="51">
        <v>21.54</v>
      </c>
      <c r="G33" s="52">
        <v>14.65</v>
      </c>
      <c r="H33" s="52">
        <v>42.02</v>
      </c>
      <c r="I33" s="51">
        <v>363.55</v>
      </c>
    </row>
    <row r="34" s="4" customFormat="1" spans="1:257">
      <c r="A34" s="21"/>
      <c r="B34" s="48">
        <v>342</v>
      </c>
      <c r="C34" s="53" t="s">
        <v>41</v>
      </c>
      <c r="D34" s="50">
        <v>200</v>
      </c>
      <c r="E34" s="50"/>
      <c r="F34" s="52">
        <v>0.16</v>
      </c>
      <c r="G34" s="52">
        <v>0.04</v>
      </c>
      <c r="H34" s="52">
        <v>15.42</v>
      </c>
      <c r="I34" s="51">
        <v>63.6</v>
      </c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  <c r="BM34" s="84"/>
      <c r="BN34" s="84"/>
      <c r="BO34" s="84"/>
      <c r="BP34" s="84"/>
      <c r="BQ34" s="84"/>
      <c r="BR34" s="84"/>
      <c r="BS34" s="84"/>
      <c r="BT34" s="84"/>
      <c r="BU34" s="84"/>
      <c r="BV34" s="84"/>
      <c r="BW34" s="84"/>
      <c r="BX34" s="84"/>
      <c r="BY34" s="84"/>
      <c r="BZ34" s="84"/>
      <c r="CA34" s="84"/>
      <c r="CB34" s="84"/>
      <c r="CC34" s="84"/>
      <c r="CD34" s="84"/>
      <c r="CE34" s="84"/>
      <c r="CF34" s="84"/>
      <c r="CG34" s="84"/>
      <c r="CH34" s="84"/>
      <c r="CI34" s="84"/>
      <c r="CJ34" s="84"/>
      <c r="CK34" s="84"/>
      <c r="CL34" s="84"/>
      <c r="CM34" s="84"/>
      <c r="CN34" s="84"/>
      <c r="CO34" s="84"/>
      <c r="CP34" s="84"/>
      <c r="CQ34" s="84"/>
      <c r="CR34" s="84"/>
      <c r="CS34" s="84"/>
      <c r="CT34" s="84"/>
      <c r="CU34" s="84"/>
      <c r="CV34" s="84"/>
      <c r="CW34" s="84"/>
      <c r="CX34" s="84"/>
      <c r="CY34" s="84"/>
      <c r="CZ34" s="84"/>
      <c r="DA34" s="84"/>
      <c r="DB34" s="84"/>
      <c r="DC34" s="84"/>
      <c r="DD34" s="84"/>
      <c r="DE34" s="84"/>
      <c r="DF34" s="84"/>
      <c r="DG34" s="84"/>
      <c r="DH34" s="84"/>
      <c r="DI34" s="84"/>
      <c r="DJ34" s="84"/>
      <c r="DK34" s="84"/>
      <c r="DL34" s="84"/>
      <c r="DM34" s="84"/>
      <c r="DN34" s="84"/>
      <c r="DO34" s="84"/>
      <c r="DP34" s="84"/>
      <c r="DQ34" s="84"/>
      <c r="DR34" s="84"/>
      <c r="DS34" s="84"/>
      <c r="DT34" s="84"/>
      <c r="DU34" s="84"/>
      <c r="DV34" s="84"/>
      <c r="DW34" s="84"/>
      <c r="DX34" s="84"/>
      <c r="DY34" s="84"/>
      <c r="DZ34" s="84"/>
      <c r="EA34" s="84"/>
      <c r="EB34" s="84"/>
      <c r="EC34" s="84"/>
      <c r="ED34" s="84"/>
      <c r="EE34" s="84"/>
      <c r="EF34" s="84"/>
      <c r="EG34" s="84"/>
      <c r="EH34" s="84"/>
      <c r="EI34" s="84"/>
      <c r="EJ34" s="84"/>
      <c r="EK34" s="84"/>
      <c r="EL34" s="84"/>
      <c r="EM34" s="84"/>
      <c r="EN34" s="84"/>
      <c r="EO34" s="84"/>
      <c r="EP34" s="84"/>
      <c r="EQ34" s="84"/>
      <c r="ER34" s="84"/>
      <c r="ES34" s="84"/>
      <c r="ET34" s="84"/>
      <c r="EU34" s="84"/>
      <c r="EV34" s="84"/>
      <c r="EW34" s="84"/>
      <c r="EX34" s="84"/>
      <c r="EY34" s="84"/>
      <c r="EZ34" s="84"/>
      <c r="FA34" s="84"/>
      <c r="FB34" s="84"/>
      <c r="FC34" s="84"/>
      <c r="FD34" s="84"/>
      <c r="FE34" s="84"/>
      <c r="FF34" s="84"/>
      <c r="FG34" s="84"/>
      <c r="FH34" s="84"/>
      <c r="FI34" s="84"/>
      <c r="FJ34" s="84"/>
      <c r="FK34" s="84"/>
      <c r="FL34" s="84"/>
      <c r="FM34" s="84"/>
      <c r="FN34" s="84"/>
      <c r="FO34" s="84"/>
      <c r="FP34" s="84"/>
      <c r="FQ34" s="84"/>
      <c r="FR34" s="84"/>
      <c r="FS34" s="84"/>
      <c r="FT34" s="84"/>
      <c r="FU34" s="84"/>
      <c r="FV34" s="84"/>
      <c r="FW34" s="84"/>
      <c r="FX34" s="84"/>
      <c r="FY34" s="84"/>
      <c r="FZ34" s="84"/>
      <c r="GA34" s="84"/>
      <c r="GB34" s="84"/>
      <c r="GC34" s="84"/>
      <c r="GD34" s="84"/>
      <c r="GE34" s="84"/>
      <c r="GF34" s="84"/>
      <c r="GG34" s="84"/>
      <c r="GH34" s="84"/>
      <c r="GI34" s="84"/>
      <c r="GJ34" s="84"/>
      <c r="GK34" s="84"/>
      <c r="GL34" s="84"/>
      <c r="GM34" s="84"/>
      <c r="GN34" s="84"/>
      <c r="GO34" s="84"/>
      <c r="GP34" s="84"/>
      <c r="GQ34" s="84"/>
      <c r="GR34" s="84"/>
      <c r="GS34" s="84"/>
      <c r="GT34" s="84"/>
      <c r="GU34" s="84"/>
      <c r="GV34" s="84"/>
      <c r="GW34" s="84"/>
      <c r="GX34" s="84"/>
      <c r="GY34" s="84"/>
      <c r="GZ34" s="84"/>
      <c r="HA34" s="84"/>
      <c r="HB34" s="84"/>
      <c r="HC34" s="84"/>
      <c r="HD34" s="84"/>
      <c r="HE34" s="84"/>
      <c r="HF34" s="84"/>
      <c r="HG34" s="84"/>
      <c r="HH34" s="84"/>
      <c r="HI34" s="84"/>
      <c r="HJ34" s="84"/>
      <c r="HK34" s="84"/>
      <c r="HL34" s="84"/>
      <c r="HM34" s="84"/>
      <c r="HN34" s="84"/>
      <c r="HO34" s="84"/>
      <c r="HP34" s="84"/>
      <c r="HQ34" s="84"/>
      <c r="HR34" s="84"/>
      <c r="HS34" s="84"/>
      <c r="HT34" s="84"/>
      <c r="HU34" s="84"/>
      <c r="HV34" s="84"/>
      <c r="HW34" s="84"/>
      <c r="HX34" s="84"/>
      <c r="HY34" s="84"/>
      <c r="HZ34" s="84"/>
      <c r="IA34" s="84"/>
      <c r="IB34" s="84"/>
      <c r="IC34" s="84"/>
      <c r="ID34" s="84"/>
      <c r="IE34" s="84"/>
      <c r="IF34" s="84"/>
      <c r="IG34" s="84"/>
      <c r="IH34" s="84"/>
      <c r="II34" s="84"/>
      <c r="IJ34" s="84"/>
      <c r="IK34" s="84"/>
      <c r="IL34" s="84"/>
      <c r="IM34" s="84"/>
      <c r="IN34" s="84"/>
      <c r="IO34" s="84"/>
      <c r="IP34" s="84"/>
      <c r="IQ34" s="84"/>
      <c r="IR34" s="84"/>
      <c r="IS34" s="84"/>
      <c r="IT34" s="84"/>
      <c r="IU34" s="84"/>
      <c r="IV34" s="84"/>
      <c r="IW34" s="84"/>
    </row>
    <row r="35" spans="1:9">
      <c r="A35" s="21"/>
      <c r="B35" s="22"/>
      <c r="C35" s="30" t="s">
        <v>19</v>
      </c>
      <c r="D35" s="26">
        <v>20</v>
      </c>
      <c r="E35" s="26"/>
      <c r="F35" s="27">
        <v>1.58</v>
      </c>
      <c r="G35" s="27">
        <v>0.2</v>
      </c>
      <c r="H35" s="27">
        <v>9.66</v>
      </c>
      <c r="I35" s="29">
        <f>H35*4+G35*9+F35*4</f>
        <v>46.76</v>
      </c>
    </row>
    <row r="36" spans="1:9">
      <c r="A36" s="21"/>
      <c r="B36" s="22"/>
      <c r="C36" s="54" t="s">
        <v>30</v>
      </c>
      <c r="D36" s="26">
        <v>40</v>
      </c>
      <c r="E36" s="26"/>
      <c r="F36" s="27">
        <v>2.64</v>
      </c>
      <c r="G36" s="27">
        <v>0.48</v>
      </c>
      <c r="H36" s="27">
        <v>15.86</v>
      </c>
      <c r="I36" s="29">
        <f>H36*4+G36*9+F36*4</f>
        <v>78.32</v>
      </c>
    </row>
    <row r="37" spans="1:9">
      <c r="A37" s="21"/>
      <c r="B37" s="55">
        <v>421</v>
      </c>
      <c r="C37" s="56" t="s">
        <v>42</v>
      </c>
      <c r="D37" s="57">
        <v>60</v>
      </c>
      <c r="E37" s="58"/>
      <c r="F37" s="58">
        <v>4.51</v>
      </c>
      <c r="G37" s="58">
        <v>5.65</v>
      </c>
      <c r="H37" s="58">
        <v>43.93</v>
      </c>
      <c r="I37" s="85">
        <f>(F37+H37)*4+G37*9</f>
        <v>244.61</v>
      </c>
    </row>
    <row r="38" s="1" customFormat="1" ht="15" spans="1:9">
      <c r="A38" s="21"/>
      <c r="B38" s="22"/>
      <c r="C38" s="34" t="s">
        <v>43</v>
      </c>
      <c r="D38" s="23">
        <f>SUM(D30:D36)</f>
        <v>725</v>
      </c>
      <c r="E38" s="23"/>
      <c r="F38" s="35">
        <f>SUM(F31:F37)</f>
        <v>35.58</v>
      </c>
      <c r="G38" s="35">
        <f>SUM(G31:G37)</f>
        <v>28.96</v>
      </c>
      <c r="H38" s="35">
        <f>SUM(H31:H37)</f>
        <v>144.95</v>
      </c>
      <c r="I38" s="35">
        <f>SUM(I31:I37)</f>
        <v>961.14</v>
      </c>
    </row>
    <row r="39" s="1" customFormat="1" ht="15" spans="1:11">
      <c r="A39" s="21"/>
      <c r="B39" s="22"/>
      <c r="C39" s="34" t="s">
        <v>32</v>
      </c>
      <c r="D39" s="23">
        <f>300+830+505</f>
        <v>1635</v>
      </c>
      <c r="E39" s="43">
        <v>185</v>
      </c>
      <c r="F39" s="35">
        <f>F29+F38</f>
        <v>53.76</v>
      </c>
      <c r="G39" s="35">
        <f>G29+G38</f>
        <v>44.09</v>
      </c>
      <c r="H39" s="35">
        <f>H29+H38</f>
        <v>224.45</v>
      </c>
      <c r="I39" s="35">
        <f>I29+I38</f>
        <v>1488.03</v>
      </c>
      <c r="K39" s="86"/>
    </row>
    <row r="40" ht="13.7" customHeight="1" spans="1:11">
      <c r="A40" s="21" t="s">
        <v>44</v>
      </c>
      <c r="B40" s="22"/>
      <c r="C40" s="25" t="s">
        <v>13</v>
      </c>
      <c r="D40" s="26"/>
      <c r="E40" s="26"/>
      <c r="F40" s="27"/>
      <c r="G40" s="27"/>
      <c r="H40" s="27"/>
      <c r="I40" s="29"/>
      <c r="K40" s="87"/>
    </row>
    <row r="41" s="2" customFormat="1" ht="15.6" customHeight="1" spans="1:9">
      <c r="A41" s="21"/>
      <c r="B41" s="59">
        <v>211</v>
      </c>
      <c r="C41" s="60" t="s">
        <v>45</v>
      </c>
      <c r="D41" s="59">
        <v>150</v>
      </c>
      <c r="E41" s="61"/>
      <c r="F41" s="62">
        <f>18.41+0.64</f>
        <v>19.05</v>
      </c>
      <c r="G41" s="62">
        <f>16.28+2.52</f>
        <v>18.8</v>
      </c>
      <c r="H41" s="62">
        <f>3.82+2.96</f>
        <v>6.78</v>
      </c>
      <c r="I41" s="62">
        <f>236.66+37.08</f>
        <v>273.74</v>
      </c>
    </row>
    <row r="42" s="2" customFormat="1" ht="15.6" customHeight="1" spans="1:9">
      <c r="A42" s="21"/>
      <c r="B42" s="59"/>
      <c r="C42" s="63" t="s">
        <v>46</v>
      </c>
      <c r="D42" s="64">
        <v>50</v>
      </c>
      <c r="E42" s="65"/>
      <c r="F42" s="66">
        <v>6.5</v>
      </c>
      <c r="G42" s="67">
        <v>12.5</v>
      </c>
      <c r="H42" s="66">
        <v>0</v>
      </c>
      <c r="I42" s="67">
        <v>138.5</v>
      </c>
    </row>
    <row r="43" s="2" customFormat="1" spans="1:9">
      <c r="A43" s="21"/>
      <c r="B43" s="22">
        <v>376</v>
      </c>
      <c r="C43" s="30" t="s">
        <v>47</v>
      </c>
      <c r="D43" s="26" t="s">
        <v>48</v>
      </c>
      <c r="E43" s="26"/>
      <c r="F43" s="27">
        <v>0.05</v>
      </c>
      <c r="G43" s="27">
        <v>0.01</v>
      </c>
      <c r="H43" s="27">
        <v>10.16</v>
      </c>
      <c r="I43" s="29">
        <f>H43*4+G43*9+F43*4</f>
        <v>40.93</v>
      </c>
    </row>
    <row r="44" s="2" customFormat="1" spans="1:9">
      <c r="A44" s="21"/>
      <c r="B44" s="22"/>
      <c r="C44" s="28" t="s">
        <v>19</v>
      </c>
      <c r="D44" s="26">
        <v>30</v>
      </c>
      <c r="E44" s="26"/>
      <c r="F44" s="27">
        <v>2.1</v>
      </c>
      <c r="G44" s="27">
        <v>0.23</v>
      </c>
      <c r="H44" s="27">
        <v>13.96</v>
      </c>
      <c r="I44" s="29">
        <f>H44*4+G44*9+F44*4</f>
        <v>66.31</v>
      </c>
    </row>
    <row r="45" s="2" customFormat="1" spans="1:9">
      <c r="A45" s="21"/>
      <c r="B45" s="22">
        <v>338</v>
      </c>
      <c r="C45" s="32" t="s">
        <v>20</v>
      </c>
      <c r="D45" s="26">
        <v>100</v>
      </c>
      <c r="E45" s="26"/>
      <c r="F45" s="27">
        <v>0.4</v>
      </c>
      <c r="G45" s="27">
        <v>0.4</v>
      </c>
      <c r="H45" s="27">
        <v>9.8</v>
      </c>
      <c r="I45" s="29">
        <f>H45*4+G45*9+F45*4</f>
        <v>44.4</v>
      </c>
    </row>
    <row r="46" s="3" customFormat="1" ht="15" spans="1:9">
      <c r="A46" s="21"/>
      <c r="B46" s="22"/>
      <c r="C46" s="34" t="s">
        <v>21</v>
      </c>
      <c r="D46" s="23">
        <v>530</v>
      </c>
      <c r="E46" s="23"/>
      <c r="F46" s="35">
        <f>SUM(F41:F45)</f>
        <v>28.1</v>
      </c>
      <c r="G46" s="35">
        <f>SUM(G41:G45)</f>
        <v>31.94</v>
      </c>
      <c r="H46" s="35">
        <f>SUM(H41:H45)</f>
        <v>40.7</v>
      </c>
      <c r="I46" s="82">
        <f>H46*4+G46*9+F46*4</f>
        <v>562.66</v>
      </c>
    </row>
    <row r="47" s="2" customFormat="1" spans="1:9">
      <c r="A47" s="21"/>
      <c r="B47" s="22"/>
      <c r="C47" s="25" t="s">
        <v>22</v>
      </c>
      <c r="D47" s="26"/>
      <c r="E47" s="26"/>
      <c r="F47" s="27"/>
      <c r="G47" s="27"/>
      <c r="H47" s="27"/>
      <c r="I47" s="29"/>
    </row>
    <row r="48" s="2" customFormat="1" ht="17.85" customHeight="1" spans="1:9">
      <c r="A48" s="21"/>
      <c r="B48" s="68">
        <v>24</v>
      </c>
      <c r="C48" s="38" t="s">
        <v>49</v>
      </c>
      <c r="D48" s="37">
        <v>60</v>
      </c>
      <c r="E48" s="39"/>
      <c r="F48" s="40">
        <v>0.97</v>
      </c>
      <c r="G48" s="40">
        <v>6.8</v>
      </c>
      <c r="H48" s="40">
        <v>3.65</v>
      </c>
      <c r="I48" s="88">
        <v>70.6</v>
      </c>
    </row>
    <row r="49" s="2" customFormat="1" ht="17.85" customHeight="1" spans="1:9">
      <c r="A49" s="21"/>
      <c r="B49" s="69">
        <v>102</v>
      </c>
      <c r="C49" s="70" t="s">
        <v>50</v>
      </c>
      <c r="D49" s="71">
        <v>200</v>
      </c>
      <c r="E49"/>
      <c r="F49" s="72">
        <v>4.1</v>
      </c>
      <c r="G49" s="73">
        <v>4.3</v>
      </c>
      <c r="H49" s="73">
        <v>15.2</v>
      </c>
      <c r="I49" s="72">
        <v>115.9</v>
      </c>
    </row>
    <row r="50" s="2" customFormat="1" ht="17.85" customHeight="1" spans="1:9">
      <c r="A50" s="21"/>
      <c r="B50" s="22">
        <v>291</v>
      </c>
      <c r="C50" s="30" t="s">
        <v>51</v>
      </c>
      <c r="D50" s="26">
        <v>200</v>
      </c>
      <c r="E50" s="26"/>
      <c r="F50" s="74">
        <v>28.86</v>
      </c>
      <c r="G50" s="74">
        <v>24.81</v>
      </c>
      <c r="H50" s="74">
        <v>40.69</v>
      </c>
      <c r="I50" s="29">
        <f>H50*4+G50*9+F50*4</f>
        <v>501.49</v>
      </c>
    </row>
    <row r="51" s="2" customFormat="1" spans="1:9">
      <c r="A51" s="21"/>
      <c r="B51" s="22">
        <v>349</v>
      </c>
      <c r="C51" s="28" t="s">
        <v>52</v>
      </c>
      <c r="D51" s="26">
        <v>200</v>
      </c>
      <c r="E51" s="26"/>
      <c r="F51" s="27">
        <v>0.4</v>
      </c>
      <c r="G51" s="27">
        <v>0.02</v>
      </c>
      <c r="H51" s="27">
        <v>20.6</v>
      </c>
      <c r="I51" s="29">
        <f>H51*4+G51*9+F51*4</f>
        <v>84.18</v>
      </c>
    </row>
    <row r="52" s="2" customFormat="1" spans="1:9">
      <c r="A52" s="21"/>
      <c r="B52" s="22"/>
      <c r="C52" s="30" t="s">
        <v>19</v>
      </c>
      <c r="D52" s="26">
        <v>20</v>
      </c>
      <c r="E52" s="26"/>
      <c r="F52" s="27">
        <v>1.58</v>
      </c>
      <c r="G52" s="27">
        <v>0.2</v>
      </c>
      <c r="H52" s="27">
        <v>9.66</v>
      </c>
      <c r="I52" s="29">
        <f>H52*4+G52*9+F52*4</f>
        <v>46.76</v>
      </c>
    </row>
    <row r="53" s="2" customFormat="1" spans="1:9">
      <c r="A53" s="21"/>
      <c r="B53" s="22"/>
      <c r="C53" s="54" t="s">
        <v>30</v>
      </c>
      <c r="D53" s="26">
        <v>40</v>
      </c>
      <c r="E53" s="26"/>
      <c r="F53" s="27">
        <v>2.64</v>
      </c>
      <c r="G53" s="27">
        <v>0.48</v>
      </c>
      <c r="H53" s="27">
        <v>15.86</v>
      </c>
      <c r="I53" s="29">
        <f>H53*4+G53*9+F53*4</f>
        <v>78.32</v>
      </c>
    </row>
    <row r="54" s="3" customFormat="1" ht="15" spans="1:9">
      <c r="A54" s="21"/>
      <c r="B54" s="22"/>
      <c r="C54" s="34" t="s">
        <v>21</v>
      </c>
      <c r="D54" s="23">
        <f>SUM(D48:D53)</f>
        <v>720</v>
      </c>
      <c r="E54" s="23"/>
      <c r="F54" s="35">
        <f>SUM(F48:F53)</f>
        <v>38.55</v>
      </c>
      <c r="G54" s="35">
        <f>SUM(G48:G53)</f>
        <v>36.61</v>
      </c>
      <c r="H54" s="35">
        <f>SUM(H48:H53)</f>
        <v>105.66</v>
      </c>
      <c r="I54" s="35">
        <f>SUM(I48:I53)</f>
        <v>897.25</v>
      </c>
    </row>
    <row r="55" s="3" customFormat="1" ht="15" spans="1:9">
      <c r="A55" s="21"/>
      <c r="B55" s="33"/>
      <c r="C55" s="34" t="s">
        <v>32</v>
      </c>
      <c r="D55" s="23">
        <f>300+765+565</f>
        <v>1630</v>
      </c>
      <c r="E55" s="43">
        <v>185</v>
      </c>
      <c r="F55" s="35">
        <f>F54+F46</f>
        <v>66.65</v>
      </c>
      <c r="G55" s="35">
        <f>G54+G46</f>
        <v>68.55</v>
      </c>
      <c r="H55" s="35">
        <f>H54+H46</f>
        <v>146.36</v>
      </c>
      <c r="I55" s="35">
        <f>I54+I46</f>
        <v>1459.91</v>
      </c>
    </row>
    <row r="56" s="2" customFormat="1" ht="13.7" customHeight="1" spans="1:9">
      <c r="A56" s="21" t="s">
        <v>53</v>
      </c>
      <c r="B56" s="22"/>
      <c r="C56" s="25" t="s">
        <v>13</v>
      </c>
      <c r="D56" s="26"/>
      <c r="E56" s="26"/>
      <c r="F56" s="27"/>
      <c r="G56" s="27"/>
      <c r="H56" s="27"/>
      <c r="I56" s="29"/>
    </row>
    <row r="57" s="2" customFormat="1" spans="1:9">
      <c r="A57" s="21"/>
      <c r="B57" s="75">
        <v>14</v>
      </c>
      <c r="C57" s="76" t="s">
        <v>54</v>
      </c>
      <c r="D57" s="75">
        <v>15</v>
      </c>
      <c r="E57" s="77"/>
      <c r="F57" s="78">
        <v>3.9</v>
      </c>
      <c r="G57" s="79">
        <v>3.92</v>
      </c>
      <c r="H57" s="80"/>
      <c r="I57" s="78">
        <v>51.6</v>
      </c>
    </row>
    <row r="58" s="2" customFormat="1" spans="1:9">
      <c r="A58" s="21"/>
      <c r="B58" s="22">
        <v>183</v>
      </c>
      <c r="C58" s="30" t="s">
        <v>55</v>
      </c>
      <c r="D58" s="31" t="s">
        <v>36</v>
      </c>
      <c r="E58" s="31"/>
      <c r="F58" s="27">
        <v>8.63</v>
      </c>
      <c r="G58" s="27">
        <v>12.63</v>
      </c>
      <c r="H58" s="27">
        <v>35.69</v>
      </c>
      <c r="I58" s="29">
        <f>H58*4+G58*9+F58*4</f>
        <v>290.95</v>
      </c>
    </row>
    <row r="59" s="2" customFormat="1" spans="1:9">
      <c r="A59" s="21"/>
      <c r="B59" s="22">
        <v>376</v>
      </c>
      <c r="C59" s="30" t="s">
        <v>47</v>
      </c>
      <c r="D59" s="26" t="s">
        <v>48</v>
      </c>
      <c r="E59" s="26"/>
      <c r="F59" s="29">
        <v>0.05</v>
      </c>
      <c r="G59" s="29">
        <v>0.01</v>
      </c>
      <c r="H59" s="29">
        <v>10.16</v>
      </c>
      <c r="I59" s="29">
        <f>H59*4+G59*9+F59*4</f>
        <v>40.93</v>
      </c>
    </row>
    <row r="60" s="2" customFormat="1" spans="1:9">
      <c r="A60" s="21"/>
      <c r="B60" s="22"/>
      <c r="C60" s="28" t="s">
        <v>19</v>
      </c>
      <c r="D60" s="26">
        <v>30</v>
      </c>
      <c r="E60" s="26"/>
      <c r="F60" s="27">
        <v>2.1</v>
      </c>
      <c r="G60" s="27">
        <v>0.23</v>
      </c>
      <c r="H60" s="27">
        <v>13.96</v>
      </c>
      <c r="I60" s="29">
        <f>H60*4+G60*9+F60*4</f>
        <v>66.31</v>
      </c>
    </row>
    <row r="61" s="2" customFormat="1" spans="1:9">
      <c r="A61" s="21"/>
      <c r="B61" s="22">
        <v>338</v>
      </c>
      <c r="C61" s="32" t="s">
        <v>20</v>
      </c>
      <c r="D61" s="26">
        <v>100</v>
      </c>
      <c r="E61" s="26"/>
      <c r="F61" s="27">
        <v>0.4</v>
      </c>
      <c r="G61" s="27">
        <v>0.4</v>
      </c>
      <c r="H61" s="27">
        <v>9.8</v>
      </c>
      <c r="I61" s="29">
        <f>H61*4+G61*9+F61*4</f>
        <v>44.4</v>
      </c>
    </row>
    <row r="62" s="3" customFormat="1" ht="15" spans="1:9">
      <c r="A62" s="21"/>
      <c r="B62" s="33"/>
      <c r="C62" s="34" t="s">
        <v>21</v>
      </c>
      <c r="D62" s="23">
        <f>10+40+160+200+30+100</f>
        <v>540</v>
      </c>
      <c r="E62" s="23"/>
      <c r="F62" s="35">
        <f>SUM(F57:F61)</f>
        <v>15.08</v>
      </c>
      <c r="G62" s="35">
        <f>SUM(G57:G61)</f>
        <v>17.19</v>
      </c>
      <c r="H62" s="35">
        <f>SUM(H57:H61)</f>
        <v>69.61</v>
      </c>
      <c r="I62" s="35">
        <f>SUM(I57:I61)</f>
        <v>494.19</v>
      </c>
    </row>
    <row r="63" s="2" customFormat="1" spans="1:9">
      <c r="A63" s="21"/>
      <c r="B63" s="33"/>
      <c r="C63" s="25" t="s">
        <v>22</v>
      </c>
      <c r="D63" s="26"/>
      <c r="E63" s="26"/>
      <c r="F63" s="27"/>
      <c r="G63" s="27"/>
      <c r="H63" s="27"/>
      <c r="I63" s="29"/>
    </row>
    <row r="64" s="2" customFormat="1" ht="31" spans="1:9">
      <c r="A64" s="21"/>
      <c r="B64" s="22"/>
      <c r="C64" s="38" t="s">
        <v>56</v>
      </c>
      <c r="D64" s="37">
        <v>60</v>
      </c>
      <c r="E64" s="39"/>
      <c r="F64" s="40">
        <v>3.8</v>
      </c>
      <c r="G64" s="40">
        <v>2.5</v>
      </c>
      <c r="H64" s="40">
        <v>3.33</v>
      </c>
      <c r="I64" s="40">
        <v>50.84</v>
      </c>
    </row>
    <row r="65" s="2" customFormat="1" spans="1:9">
      <c r="A65" s="21"/>
      <c r="B65" s="22">
        <v>101</v>
      </c>
      <c r="C65" s="30" t="s">
        <v>57</v>
      </c>
      <c r="D65" s="26" t="s">
        <v>25</v>
      </c>
      <c r="E65" s="26"/>
      <c r="F65" s="27">
        <v>1.72</v>
      </c>
      <c r="G65" s="27">
        <v>6.18</v>
      </c>
      <c r="H65" s="27">
        <v>9.84</v>
      </c>
      <c r="I65" s="29">
        <f>H65*4+G65*9+F65*4</f>
        <v>101.86</v>
      </c>
    </row>
    <row r="66" s="2" customFormat="1" spans="1:9">
      <c r="A66" s="21"/>
      <c r="B66" s="22" t="s">
        <v>58</v>
      </c>
      <c r="C66" s="30" t="s">
        <v>59</v>
      </c>
      <c r="D66" s="26" t="s">
        <v>28</v>
      </c>
      <c r="E66" s="26"/>
      <c r="F66" s="27">
        <v>16.54</v>
      </c>
      <c r="G66" s="27">
        <v>18.4</v>
      </c>
      <c r="H66" s="27">
        <v>35.03</v>
      </c>
      <c r="I66" s="29">
        <f>H66*4+G66*9+F66*4</f>
        <v>371.88</v>
      </c>
    </row>
    <row r="67" s="2" customFormat="1" spans="1:9">
      <c r="A67" s="21"/>
      <c r="B67" s="22">
        <v>342</v>
      </c>
      <c r="C67" s="30" t="s">
        <v>29</v>
      </c>
      <c r="D67" s="26">
        <v>200</v>
      </c>
      <c r="E67" s="26"/>
      <c r="F67" s="27">
        <v>0.14</v>
      </c>
      <c r="G67" s="27">
        <v>0.14</v>
      </c>
      <c r="H67" s="27">
        <v>13.51</v>
      </c>
      <c r="I67" s="29">
        <f>H67*4+G67*9+F67*4</f>
        <v>55.86</v>
      </c>
    </row>
    <row r="68" s="2" customFormat="1" spans="1:9">
      <c r="A68" s="21"/>
      <c r="B68" s="22"/>
      <c r="C68" s="30" t="s">
        <v>19</v>
      </c>
      <c r="D68" s="26">
        <v>20</v>
      </c>
      <c r="E68" s="26"/>
      <c r="F68" s="27">
        <v>1.58</v>
      </c>
      <c r="G68" s="27">
        <v>0.2</v>
      </c>
      <c r="H68" s="27">
        <v>9.66</v>
      </c>
      <c r="I68" s="29">
        <f>H68*4+G68*9+F68*4</f>
        <v>46.76</v>
      </c>
    </row>
    <row r="69" spans="1:9">
      <c r="A69" s="21"/>
      <c r="B69" s="22"/>
      <c r="C69" s="54" t="s">
        <v>30</v>
      </c>
      <c r="D69" s="26">
        <v>40</v>
      </c>
      <c r="E69" s="26"/>
      <c r="F69" s="27">
        <v>2.64</v>
      </c>
      <c r="G69" s="27">
        <v>0.48</v>
      </c>
      <c r="H69" s="27">
        <v>15.86</v>
      </c>
      <c r="I69" s="29">
        <f>H69*4+G69*9+F69*4</f>
        <v>78.32</v>
      </c>
    </row>
    <row r="70" s="1" customFormat="1" ht="15" spans="1:9">
      <c r="A70" s="21"/>
      <c r="B70" s="33"/>
      <c r="C70" s="34" t="s">
        <v>21</v>
      </c>
      <c r="D70" s="23">
        <f>60+200+90+150+5+200+60</f>
        <v>765</v>
      </c>
      <c r="E70" s="23"/>
      <c r="F70" s="35">
        <f>SUM(F64:F69)</f>
        <v>26.42</v>
      </c>
      <c r="G70" s="35">
        <f>SUM(G64:G69)</f>
        <v>27.9</v>
      </c>
      <c r="H70" s="35">
        <f>SUM(H64:H69)</f>
        <v>87.23</v>
      </c>
      <c r="I70" s="35">
        <f>SUM(I64:I69)</f>
        <v>705.52</v>
      </c>
    </row>
    <row r="71" s="1" customFormat="1" ht="15" spans="1:9">
      <c r="A71" s="21"/>
      <c r="B71" s="33"/>
      <c r="C71" s="34" t="s">
        <v>32</v>
      </c>
      <c r="D71" s="23">
        <f>300+765+540</f>
        <v>1605</v>
      </c>
      <c r="E71" s="43">
        <v>185</v>
      </c>
      <c r="F71" s="35">
        <f>F70+F62</f>
        <v>41.5</v>
      </c>
      <c r="G71" s="35">
        <f>G70+G62</f>
        <v>45.09</v>
      </c>
      <c r="H71" s="35">
        <f>H70+H62</f>
        <v>156.84</v>
      </c>
      <c r="I71" s="35">
        <f>I70+I62</f>
        <v>1199.71</v>
      </c>
    </row>
    <row r="72" ht="13.7" customHeight="1" spans="1:9">
      <c r="A72" s="21" t="s">
        <v>60</v>
      </c>
      <c r="B72" s="33"/>
      <c r="C72" s="25" t="s">
        <v>13</v>
      </c>
      <c r="D72" s="26"/>
      <c r="E72" s="26"/>
      <c r="F72" s="27"/>
      <c r="G72" s="27"/>
      <c r="H72" s="27" t="s">
        <v>61</v>
      </c>
      <c r="I72" s="29"/>
    </row>
    <row r="73" spans="1:9">
      <c r="A73" s="21"/>
      <c r="B73" s="22">
        <v>16</v>
      </c>
      <c r="C73" s="30" t="s">
        <v>34</v>
      </c>
      <c r="D73" s="31">
        <v>15</v>
      </c>
      <c r="E73" s="31"/>
      <c r="F73" s="29">
        <v>3.39</v>
      </c>
      <c r="G73" s="29">
        <v>3.13</v>
      </c>
      <c r="H73" s="29">
        <v>0</v>
      </c>
      <c r="I73" s="29">
        <f>H73*4+G73*9+F73*4</f>
        <v>41.73</v>
      </c>
    </row>
    <row r="74" spans="1:9">
      <c r="A74" s="21"/>
      <c r="B74" s="22">
        <v>182</v>
      </c>
      <c r="C74" s="28" t="s">
        <v>62</v>
      </c>
      <c r="D74" s="26" t="s">
        <v>36</v>
      </c>
      <c r="E74" s="26"/>
      <c r="F74" s="29">
        <v>11.56</v>
      </c>
      <c r="G74" s="29">
        <v>13.25</v>
      </c>
      <c r="H74" s="29">
        <v>47</v>
      </c>
      <c r="I74" s="29">
        <f>H74*4+G74*9+F74*4</f>
        <v>353.49</v>
      </c>
    </row>
    <row r="75" spans="1:9">
      <c r="A75" s="21"/>
      <c r="B75" s="22">
        <v>377</v>
      </c>
      <c r="C75" s="30" t="s">
        <v>17</v>
      </c>
      <c r="D75" s="26" t="s">
        <v>18</v>
      </c>
      <c r="E75" s="26"/>
      <c r="F75" s="27">
        <v>0.05</v>
      </c>
      <c r="G75" s="27">
        <v>0.01</v>
      </c>
      <c r="H75" s="27">
        <v>10.16</v>
      </c>
      <c r="I75" s="29">
        <f>H75*4+G75*9+F75*4</f>
        <v>40.93</v>
      </c>
    </row>
    <row r="76" spans="1:9">
      <c r="A76" s="21"/>
      <c r="B76" s="22"/>
      <c r="C76" s="28" t="s">
        <v>19</v>
      </c>
      <c r="D76" s="26">
        <v>30</v>
      </c>
      <c r="E76" s="26"/>
      <c r="F76" s="27">
        <v>2.1</v>
      </c>
      <c r="G76" s="27">
        <v>0.23</v>
      </c>
      <c r="H76" s="27">
        <v>13.96</v>
      </c>
      <c r="I76" s="29">
        <f>H76*4+G76*9+F76*4</f>
        <v>66.31</v>
      </c>
    </row>
    <row r="77" spans="1:9">
      <c r="A77" s="21"/>
      <c r="B77" s="22">
        <v>338</v>
      </c>
      <c r="C77" s="32" t="s">
        <v>20</v>
      </c>
      <c r="D77" s="26">
        <v>100</v>
      </c>
      <c r="E77" s="26"/>
      <c r="F77" s="27">
        <v>0.4</v>
      </c>
      <c r="G77" s="27">
        <v>0.4</v>
      </c>
      <c r="H77" s="27">
        <v>9.8</v>
      </c>
      <c r="I77" s="29">
        <f>H77*4+G77*9+F77*4</f>
        <v>44.4</v>
      </c>
    </row>
    <row r="78" s="1" customFormat="1" ht="15" spans="1:9">
      <c r="A78" s="21"/>
      <c r="B78" s="33"/>
      <c r="C78" s="34" t="s">
        <v>21</v>
      </c>
      <c r="D78" s="23">
        <f>75+160+200+30+100</f>
        <v>565</v>
      </c>
      <c r="E78" s="23"/>
      <c r="F78" s="35">
        <f>SUM(F73:F77)</f>
        <v>17.5</v>
      </c>
      <c r="G78" s="35">
        <f>SUM(G73:G77)</f>
        <v>17.02</v>
      </c>
      <c r="H78" s="35">
        <f>SUM(H73:H77)</f>
        <v>80.92</v>
      </c>
      <c r="I78" s="35">
        <f>SUM(I73:I77)</f>
        <v>546.86</v>
      </c>
    </row>
    <row r="79" spans="1:9">
      <c r="A79" s="21"/>
      <c r="B79" s="22"/>
      <c r="C79" s="36" t="s">
        <v>22</v>
      </c>
      <c r="D79" s="26"/>
      <c r="E79" s="26"/>
      <c r="F79" s="27"/>
      <c r="G79" s="27"/>
      <c r="H79" s="27"/>
      <c r="I79" s="29"/>
    </row>
    <row r="80" spans="1:9">
      <c r="A80" s="21"/>
      <c r="B80" s="22">
        <v>75</v>
      </c>
      <c r="C80" s="28" t="s">
        <v>63</v>
      </c>
      <c r="D80" s="31">
        <v>60</v>
      </c>
      <c r="E80" s="31"/>
      <c r="F80" s="27">
        <v>1.66</v>
      </c>
      <c r="G80" s="27">
        <v>4.5</v>
      </c>
      <c r="H80" s="27">
        <v>7.01</v>
      </c>
      <c r="I80" s="29">
        <f>H80*4+G80*9+F80*4</f>
        <v>75.18</v>
      </c>
    </row>
    <row r="81" s="2" customFormat="1" spans="1:9">
      <c r="A81" s="21"/>
      <c r="B81" s="22">
        <v>82</v>
      </c>
      <c r="C81" s="41" t="s">
        <v>24</v>
      </c>
      <c r="D81" s="26" t="s">
        <v>25</v>
      </c>
      <c r="E81" s="26"/>
      <c r="F81" s="27">
        <v>1.54</v>
      </c>
      <c r="G81" s="27">
        <v>5.11</v>
      </c>
      <c r="H81" s="27">
        <v>10.13</v>
      </c>
      <c r="I81" s="29">
        <f>H81*4+G81*9+F81*4</f>
        <v>92.67</v>
      </c>
    </row>
    <row r="82" s="2" customFormat="1" ht="26.1" customHeight="1" spans="1:9">
      <c r="A82" s="21"/>
      <c r="B82" s="22" t="s">
        <v>64</v>
      </c>
      <c r="C82" s="30" t="s">
        <v>65</v>
      </c>
      <c r="D82" s="26" t="s">
        <v>28</v>
      </c>
      <c r="E82" s="26"/>
      <c r="F82" s="27">
        <v>17.21</v>
      </c>
      <c r="G82" s="29">
        <v>16.18</v>
      </c>
      <c r="H82" s="29">
        <v>41.83</v>
      </c>
      <c r="I82" s="29">
        <f>H82*4+G82*9+F82*4</f>
        <v>381.78</v>
      </c>
    </row>
    <row r="83" s="2" customFormat="1" spans="1:9">
      <c r="A83" s="21"/>
      <c r="B83" s="48">
        <v>342</v>
      </c>
      <c r="C83" s="53" t="s">
        <v>41</v>
      </c>
      <c r="D83" s="50">
        <v>200</v>
      </c>
      <c r="E83" s="50"/>
      <c r="F83" s="52">
        <v>0.16</v>
      </c>
      <c r="G83" s="52">
        <v>0.04</v>
      </c>
      <c r="H83" s="52">
        <v>15.42</v>
      </c>
      <c r="I83" s="51">
        <v>63.6</v>
      </c>
    </row>
    <row r="84" s="2" customFormat="1" spans="1:9">
      <c r="A84" s="21"/>
      <c r="B84" s="22"/>
      <c r="C84" s="30" t="s">
        <v>19</v>
      </c>
      <c r="D84" s="26">
        <v>20</v>
      </c>
      <c r="E84" s="26"/>
      <c r="F84" s="27">
        <v>1.58</v>
      </c>
      <c r="G84" s="27">
        <v>0.2</v>
      </c>
      <c r="H84" s="27">
        <v>9.66</v>
      </c>
      <c r="I84" s="29">
        <f>H84*4+G84*9+F84*4</f>
        <v>46.76</v>
      </c>
    </row>
    <row r="85" s="2" customFormat="1" spans="1:9">
      <c r="A85" s="21"/>
      <c r="B85" s="22"/>
      <c r="C85" s="54" t="s">
        <v>30</v>
      </c>
      <c r="D85" s="26">
        <v>40</v>
      </c>
      <c r="E85" s="26"/>
      <c r="F85" s="27">
        <v>2.64</v>
      </c>
      <c r="G85" s="27">
        <v>0.48</v>
      </c>
      <c r="H85" s="27">
        <v>15.86</v>
      </c>
      <c r="I85" s="29">
        <f>H85*4+G85*9+F85*4</f>
        <v>78.32</v>
      </c>
    </row>
    <row r="86" s="3" customFormat="1" ht="15" spans="1:9">
      <c r="A86" s="21"/>
      <c r="B86" s="22"/>
      <c r="C86" s="34" t="s">
        <v>31</v>
      </c>
      <c r="D86" s="23">
        <f>60+200+90+150+5+200+60</f>
        <v>765</v>
      </c>
      <c r="E86" s="23"/>
      <c r="F86" s="35">
        <f>SUM(F80:F85)</f>
        <v>24.79</v>
      </c>
      <c r="G86" s="35">
        <f>SUM(G80:G85)</f>
        <v>26.51</v>
      </c>
      <c r="H86" s="35">
        <f>SUM(H80:H85)</f>
        <v>99.91</v>
      </c>
      <c r="I86" s="35">
        <f>SUM(I80:I85)</f>
        <v>738.31</v>
      </c>
    </row>
    <row r="87" s="3" customFormat="1" ht="15" spans="1:9">
      <c r="A87" s="21"/>
      <c r="B87" s="22"/>
      <c r="C87" s="34" t="s">
        <v>32</v>
      </c>
      <c r="D87" s="23">
        <f>300+765+565</f>
        <v>1630</v>
      </c>
      <c r="E87" s="43">
        <v>185</v>
      </c>
      <c r="F87" s="35">
        <f>F78+F86</f>
        <v>42.29</v>
      </c>
      <c r="G87" s="35">
        <f>G78+G86</f>
        <v>43.53</v>
      </c>
      <c r="H87" s="35">
        <f>H78+H86</f>
        <v>180.83</v>
      </c>
      <c r="I87" s="35">
        <f>I78+I86</f>
        <v>1285.17</v>
      </c>
    </row>
    <row r="88" s="2" customFormat="1" ht="13.7" customHeight="1" spans="1:9">
      <c r="A88" s="21" t="s">
        <v>66</v>
      </c>
      <c r="B88" s="22"/>
      <c r="C88" s="25" t="s">
        <v>13</v>
      </c>
      <c r="D88" s="26"/>
      <c r="E88" s="26"/>
      <c r="F88" s="27"/>
      <c r="G88" s="27"/>
      <c r="H88" s="27"/>
      <c r="I88" s="29"/>
    </row>
    <row r="89" s="2" customFormat="1" spans="1:9">
      <c r="A89" s="21"/>
      <c r="B89" s="22"/>
      <c r="C89" s="41" t="s">
        <v>67</v>
      </c>
      <c r="D89" s="89">
        <v>18</v>
      </c>
      <c r="E89" s="89"/>
      <c r="F89" s="27">
        <v>3.8</v>
      </c>
      <c r="G89" s="27">
        <v>4.7</v>
      </c>
      <c r="H89" s="27">
        <v>0.9</v>
      </c>
      <c r="I89" s="27">
        <v>52.9</v>
      </c>
    </row>
    <row r="90" s="2" customFormat="1" spans="1:9">
      <c r="A90" s="21"/>
      <c r="B90" s="90">
        <v>175.04</v>
      </c>
      <c r="C90" s="91" t="s">
        <v>68</v>
      </c>
      <c r="D90" s="92" t="s">
        <v>36</v>
      </c>
      <c r="E90"/>
      <c r="F90" s="93">
        <v>5.22</v>
      </c>
      <c r="G90" s="93">
        <v>5.27</v>
      </c>
      <c r="H90" s="93">
        <v>26.01</v>
      </c>
      <c r="I90" s="93">
        <v>174.04</v>
      </c>
    </row>
    <row r="91" s="2" customFormat="1" spans="1:9">
      <c r="A91" s="21"/>
      <c r="B91" s="44">
        <v>377</v>
      </c>
      <c r="C91" s="45" t="s">
        <v>37</v>
      </c>
      <c r="D91" s="46">
        <v>200</v>
      </c>
      <c r="E91" s="47"/>
      <c r="F91" s="47">
        <v>4.91</v>
      </c>
      <c r="G91" s="47">
        <v>3.17</v>
      </c>
      <c r="H91" s="47">
        <v>16.34</v>
      </c>
      <c r="I91" s="83">
        <f>H91*4+G91*9+F91*4</f>
        <v>113.53</v>
      </c>
    </row>
    <row r="92" s="2" customFormat="1" spans="1:9">
      <c r="A92" s="21"/>
      <c r="B92" s="22"/>
      <c r="C92" s="28" t="s">
        <v>19</v>
      </c>
      <c r="D92" s="26">
        <v>30</v>
      </c>
      <c r="E92" s="26"/>
      <c r="F92" s="27">
        <v>2.1</v>
      </c>
      <c r="G92" s="27">
        <v>0.23</v>
      </c>
      <c r="H92" s="27">
        <v>13.96</v>
      </c>
      <c r="I92" s="29">
        <f>H92*4+G92*9+F92*4</f>
        <v>66.31</v>
      </c>
    </row>
    <row r="93" s="2" customFormat="1" spans="1:9">
      <c r="A93" s="21"/>
      <c r="B93" s="22">
        <v>338</v>
      </c>
      <c r="C93" s="32" t="s">
        <v>20</v>
      </c>
      <c r="D93" s="26">
        <v>100</v>
      </c>
      <c r="E93" s="26"/>
      <c r="F93" s="27">
        <v>0.4</v>
      </c>
      <c r="G93" s="27">
        <v>0.4</v>
      </c>
      <c r="H93" s="27">
        <v>9.8</v>
      </c>
      <c r="I93" s="29">
        <f>H93*4+G93*9+F93*4</f>
        <v>44.4</v>
      </c>
    </row>
    <row r="94" s="3" customFormat="1" ht="15" spans="1:9">
      <c r="A94" s="21"/>
      <c r="B94" s="22"/>
      <c r="C94" s="34" t="s">
        <v>69</v>
      </c>
      <c r="D94" s="22">
        <f>10+160+200+30+100</f>
        <v>500</v>
      </c>
      <c r="E94" s="22"/>
      <c r="F94" s="82">
        <f>SUM(F89:F93)</f>
        <v>16.43</v>
      </c>
      <c r="G94" s="82">
        <v>15.77</v>
      </c>
      <c r="H94" s="82">
        <f>SUM(H89:H93)</f>
        <v>67.01</v>
      </c>
      <c r="I94" s="82">
        <f>SUM(I89:I93)</f>
        <v>451.18</v>
      </c>
    </row>
    <row r="95" s="2" customFormat="1" spans="1:9">
      <c r="A95" s="21"/>
      <c r="B95" s="22"/>
      <c r="C95" s="36" t="s">
        <v>22</v>
      </c>
      <c r="D95" s="26"/>
      <c r="E95" s="26"/>
      <c r="F95" s="27"/>
      <c r="G95" s="27"/>
      <c r="H95" s="27"/>
      <c r="I95" s="29"/>
    </row>
    <row r="96" s="2" customFormat="1" spans="1:9">
      <c r="A96" s="21"/>
      <c r="B96" s="50">
        <v>45</v>
      </c>
      <c r="C96" s="49" t="s">
        <v>70</v>
      </c>
      <c r="D96" s="50">
        <v>60</v>
      </c>
      <c r="E96" s="50"/>
      <c r="F96" s="52">
        <v>1.01</v>
      </c>
      <c r="G96" s="51">
        <v>4.1</v>
      </c>
      <c r="H96" s="52">
        <v>2.98</v>
      </c>
      <c r="I96" s="52">
        <v>53.15</v>
      </c>
    </row>
    <row r="97" s="2" customFormat="1" spans="1:9">
      <c r="A97" s="21"/>
      <c r="B97" s="22">
        <v>102</v>
      </c>
      <c r="C97" s="30" t="s">
        <v>71</v>
      </c>
      <c r="D97" s="26">
        <v>200</v>
      </c>
      <c r="E97" s="26"/>
      <c r="F97" s="29">
        <v>4.2</v>
      </c>
      <c r="G97" s="29">
        <v>4.3</v>
      </c>
      <c r="H97" s="29">
        <v>14.9</v>
      </c>
      <c r="I97" s="29">
        <f>H97*4+G97*9+F97*4</f>
        <v>115.1</v>
      </c>
    </row>
    <row r="98" s="2" customFormat="1" spans="1:9">
      <c r="A98" s="21"/>
      <c r="B98" s="48">
        <v>342</v>
      </c>
      <c r="C98" s="41" t="s">
        <v>72</v>
      </c>
      <c r="D98" s="89">
        <v>90</v>
      </c>
      <c r="E98" s="89"/>
      <c r="F98" s="27">
        <v>17.28</v>
      </c>
      <c r="G98" s="94">
        <v>14.9</v>
      </c>
      <c r="H98" s="27">
        <v>0.24</v>
      </c>
      <c r="I98" s="94">
        <v>244.5</v>
      </c>
    </row>
    <row r="99" s="2" customFormat="1" spans="1:9">
      <c r="A99" s="21"/>
      <c r="B99" s="48">
        <v>128</v>
      </c>
      <c r="C99" s="49" t="s">
        <v>73</v>
      </c>
      <c r="D99" s="95">
        <v>150</v>
      </c>
      <c r="E99" s="95"/>
      <c r="F99" s="96">
        <v>4.5</v>
      </c>
      <c r="G99" s="96">
        <v>7.9</v>
      </c>
      <c r="H99" s="96">
        <v>36</v>
      </c>
      <c r="I99" s="96">
        <v>234</v>
      </c>
    </row>
    <row r="100" s="2" customFormat="1" spans="1:9">
      <c r="A100" s="21"/>
      <c r="B100" s="22">
        <v>349</v>
      </c>
      <c r="C100" s="28" t="s">
        <v>52</v>
      </c>
      <c r="D100" s="26">
        <v>200</v>
      </c>
      <c r="E100" s="26"/>
      <c r="F100" s="27">
        <v>0.4</v>
      </c>
      <c r="G100" s="27">
        <v>0.02</v>
      </c>
      <c r="H100" s="27">
        <v>20.6</v>
      </c>
      <c r="I100" s="29">
        <f>H100*4+G100*9+F100*4</f>
        <v>84.18</v>
      </c>
    </row>
    <row r="101" s="2" customFormat="1" spans="1:9">
      <c r="A101" s="21"/>
      <c r="B101" s="22"/>
      <c r="C101" s="30" t="s">
        <v>19</v>
      </c>
      <c r="D101" s="26">
        <v>20</v>
      </c>
      <c r="E101" s="26"/>
      <c r="F101" s="27">
        <v>1.58</v>
      </c>
      <c r="G101" s="27">
        <v>0.2</v>
      </c>
      <c r="H101" s="27">
        <v>9.66</v>
      </c>
      <c r="I101" s="29">
        <f>H101*4+G101*9+F101*4</f>
        <v>46.76</v>
      </c>
    </row>
    <row r="102" s="2" customFormat="1" spans="1:9">
      <c r="A102" s="21"/>
      <c r="B102" s="22"/>
      <c r="C102" s="54" t="s">
        <v>30</v>
      </c>
      <c r="D102" s="26">
        <v>40</v>
      </c>
      <c r="E102" s="26"/>
      <c r="F102" s="27">
        <v>2.64</v>
      </c>
      <c r="G102" s="27">
        <v>0.48</v>
      </c>
      <c r="H102" s="27">
        <v>15.86</v>
      </c>
      <c r="I102" s="29">
        <f>H102*4+G102*9+F102*4</f>
        <v>78.32</v>
      </c>
    </row>
    <row r="103" s="3" customFormat="1" ht="15" spans="1:9">
      <c r="A103" s="21"/>
      <c r="B103" s="22"/>
      <c r="C103" s="34" t="s">
        <v>31</v>
      </c>
      <c r="D103" s="23">
        <f>60+200+90+150+200+60</f>
        <v>760</v>
      </c>
      <c r="E103" s="23"/>
      <c r="F103" s="35">
        <f>SUM(F96:F102)</f>
        <v>31.61</v>
      </c>
      <c r="G103" s="35">
        <f>SUM(G96:G102)</f>
        <v>31.9</v>
      </c>
      <c r="H103" s="35">
        <f>SUM(H96:H102)</f>
        <v>100.24</v>
      </c>
      <c r="I103" s="35">
        <f>SUM(I96:I102)</f>
        <v>856.01</v>
      </c>
    </row>
    <row r="104" s="3" customFormat="1" ht="15" spans="1:9">
      <c r="A104" s="21"/>
      <c r="B104" s="22"/>
      <c r="C104" s="34" t="s">
        <v>32</v>
      </c>
      <c r="D104" s="23">
        <f>300+500+760</f>
        <v>1560</v>
      </c>
      <c r="E104" s="43">
        <v>185</v>
      </c>
      <c r="F104" s="35">
        <f>F94+F103</f>
        <v>48.04</v>
      </c>
      <c r="G104" s="35">
        <f>G94+G103</f>
        <v>47.67</v>
      </c>
      <c r="H104" s="35">
        <f>H94+H103</f>
        <v>167.25</v>
      </c>
      <c r="I104" s="35">
        <f>I94+I103</f>
        <v>1307.19</v>
      </c>
    </row>
    <row r="105" ht="13.7" customHeight="1" spans="1:9">
      <c r="A105" s="21" t="s">
        <v>74</v>
      </c>
      <c r="B105" s="22"/>
      <c r="C105" s="25" t="s">
        <v>13</v>
      </c>
      <c r="D105" s="26"/>
      <c r="E105" s="26"/>
      <c r="F105" s="27"/>
      <c r="G105" s="27"/>
      <c r="H105" s="27"/>
      <c r="I105" s="29"/>
    </row>
    <row r="106" spans="1:9">
      <c r="A106" s="21"/>
      <c r="B106" s="22">
        <v>14</v>
      </c>
      <c r="C106" s="28" t="s">
        <v>14</v>
      </c>
      <c r="D106" s="26">
        <v>10</v>
      </c>
      <c r="E106" s="26"/>
      <c r="F106" s="29">
        <v>0.05</v>
      </c>
      <c r="G106" s="29">
        <v>7.25</v>
      </c>
      <c r="H106" s="29">
        <v>0.08</v>
      </c>
      <c r="I106" s="29">
        <f>H106*4+G106*9+F106*4</f>
        <v>65.77</v>
      </c>
    </row>
    <row r="107" spans="1:9">
      <c r="A107" s="21"/>
      <c r="B107" s="97">
        <v>219</v>
      </c>
      <c r="C107" s="41" t="s">
        <v>75</v>
      </c>
      <c r="D107" s="98">
        <v>160</v>
      </c>
      <c r="E107" s="98"/>
      <c r="F107" s="99">
        <v>22.92</v>
      </c>
      <c r="G107" s="99">
        <v>13.17</v>
      </c>
      <c r="H107" s="99">
        <v>33.29</v>
      </c>
      <c r="I107" s="99">
        <v>345.69</v>
      </c>
    </row>
    <row r="108" spans="1:9">
      <c r="A108" s="21"/>
      <c r="B108" s="22">
        <v>377</v>
      </c>
      <c r="C108" s="30" t="s">
        <v>17</v>
      </c>
      <c r="D108" s="26" t="s">
        <v>18</v>
      </c>
      <c r="E108" s="26"/>
      <c r="F108" s="27">
        <v>0.05</v>
      </c>
      <c r="G108" s="27">
        <v>0.01</v>
      </c>
      <c r="H108" s="27">
        <v>10.16</v>
      </c>
      <c r="I108" s="29">
        <f>H108*4+G108*9+F108*4</f>
        <v>40.93</v>
      </c>
    </row>
    <row r="109" spans="1:9">
      <c r="A109" s="21"/>
      <c r="B109" s="22"/>
      <c r="C109" s="28" t="s">
        <v>19</v>
      </c>
      <c r="D109" s="26">
        <v>30</v>
      </c>
      <c r="E109" s="26"/>
      <c r="F109" s="27">
        <v>2.1</v>
      </c>
      <c r="G109" s="27">
        <v>0.23</v>
      </c>
      <c r="H109" s="27">
        <v>13.96</v>
      </c>
      <c r="I109" s="29">
        <f>H109*4+G109*9+F109*4</f>
        <v>66.31</v>
      </c>
    </row>
    <row r="110" spans="1:9">
      <c r="A110" s="21"/>
      <c r="B110" s="22">
        <v>338</v>
      </c>
      <c r="C110" s="32" t="s">
        <v>20</v>
      </c>
      <c r="D110" s="26">
        <v>100</v>
      </c>
      <c r="E110" s="26"/>
      <c r="F110" s="27">
        <v>0.4</v>
      </c>
      <c r="G110" s="27">
        <v>0.4</v>
      </c>
      <c r="H110" s="27">
        <v>9.8</v>
      </c>
      <c r="I110" s="29">
        <f>H110*4+G110*9+F110*4</f>
        <v>44.4</v>
      </c>
    </row>
    <row r="111" s="1" customFormat="1" ht="15" spans="1:9">
      <c r="A111" s="21"/>
      <c r="B111" s="22"/>
      <c r="C111" s="34" t="s">
        <v>21</v>
      </c>
      <c r="D111" s="23">
        <f>10+160+200+30+100</f>
        <v>500</v>
      </c>
      <c r="E111" s="23"/>
      <c r="F111" s="35">
        <f>SUM(F106:F110)</f>
        <v>25.52</v>
      </c>
      <c r="G111" s="35">
        <f>SUM(G106:G110)</f>
        <v>21.06</v>
      </c>
      <c r="H111" s="35">
        <f>SUM(H106:H110)</f>
        <v>67.29</v>
      </c>
      <c r="I111" s="35">
        <f>SUM(I106:I110)</f>
        <v>563.1</v>
      </c>
    </row>
    <row r="112" spans="1:9">
      <c r="A112" s="21"/>
      <c r="B112" s="22"/>
      <c r="C112" s="36" t="s">
        <v>22</v>
      </c>
      <c r="D112" s="26"/>
      <c r="E112" s="26"/>
      <c r="F112" s="27"/>
      <c r="G112" s="27"/>
      <c r="H112" s="27"/>
      <c r="I112" s="29"/>
    </row>
    <row r="113" spans="1:9">
      <c r="A113" s="21"/>
      <c r="B113" s="50"/>
      <c r="C113" s="38" t="s">
        <v>76</v>
      </c>
      <c r="D113" s="37">
        <v>60</v>
      </c>
      <c r="E113" s="39"/>
      <c r="F113" s="40">
        <v>2.3</v>
      </c>
      <c r="G113" s="40">
        <v>2.5</v>
      </c>
      <c r="H113" s="40">
        <v>6.4</v>
      </c>
      <c r="I113" s="40">
        <v>57.58</v>
      </c>
    </row>
    <row r="114" spans="1:9">
      <c r="A114" s="21"/>
      <c r="B114" s="37">
        <v>103</v>
      </c>
      <c r="C114" s="38" t="s">
        <v>77</v>
      </c>
      <c r="D114" s="37">
        <v>200</v>
      </c>
      <c r="E114" s="39"/>
      <c r="F114" s="40">
        <v>2.12</v>
      </c>
      <c r="G114" s="100">
        <v>5.3</v>
      </c>
      <c r="H114" s="40">
        <v>14.64</v>
      </c>
      <c r="I114" s="40">
        <v>115.11</v>
      </c>
    </row>
    <row r="115" spans="1:9">
      <c r="A115" s="21"/>
      <c r="B115" s="101">
        <v>268</v>
      </c>
      <c r="C115" s="38" t="s">
        <v>78</v>
      </c>
      <c r="D115" s="101" t="s">
        <v>79</v>
      </c>
      <c r="E115" s="65"/>
      <c r="F115" s="102">
        <v>12.93</v>
      </c>
      <c r="G115" s="102">
        <v>16.22</v>
      </c>
      <c r="H115" s="102">
        <v>11.76</v>
      </c>
      <c r="I115" s="102">
        <v>244.79</v>
      </c>
    </row>
    <row r="116" spans="1:9">
      <c r="A116" s="21"/>
      <c r="B116" s="103">
        <v>171</v>
      </c>
      <c r="C116" s="104" t="s">
        <v>80</v>
      </c>
      <c r="D116" s="103">
        <v>150</v>
      </c>
      <c r="E116" s="65"/>
      <c r="F116" s="105">
        <v>6.6</v>
      </c>
      <c r="G116" s="105">
        <v>8.9</v>
      </c>
      <c r="H116" s="105">
        <v>32.4</v>
      </c>
      <c r="I116" s="105">
        <v>237</v>
      </c>
    </row>
    <row r="117" spans="1:9">
      <c r="A117" s="21"/>
      <c r="B117" s="22">
        <v>342</v>
      </c>
      <c r="C117" s="30" t="s">
        <v>29</v>
      </c>
      <c r="D117" s="26">
        <v>200</v>
      </c>
      <c r="E117" s="26"/>
      <c r="F117" s="27">
        <v>0.14</v>
      </c>
      <c r="G117" s="27">
        <v>0.14</v>
      </c>
      <c r="H117" s="27">
        <v>13.51</v>
      </c>
      <c r="I117" s="29">
        <f>H117*4+G117*9+F117*4</f>
        <v>55.86</v>
      </c>
    </row>
    <row r="118" spans="1:9">
      <c r="A118" s="21"/>
      <c r="B118" s="22"/>
      <c r="C118" s="30" t="s">
        <v>19</v>
      </c>
      <c r="D118" s="26">
        <v>20</v>
      </c>
      <c r="E118" s="26"/>
      <c r="F118" s="27">
        <v>1.58</v>
      </c>
      <c r="G118" s="27">
        <v>0.2</v>
      </c>
      <c r="H118" s="27">
        <v>9.66</v>
      </c>
      <c r="I118" s="29">
        <f>H118*4+G118*9+F118*4</f>
        <v>46.76</v>
      </c>
    </row>
    <row r="119" spans="1:9">
      <c r="A119" s="21"/>
      <c r="B119" s="22"/>
      <c r="C119" s="54" t="s">
        <v>30</v>
      </c>
      <c r="D119" s="26">
        <v>40</v>
      </c>
      <c r="E119" s="26"/>
      <c r="F119" s="27">
        <v>2.64</v>
      </c>
      <c r="G119" s="27">
        <v>0.48</v>
      </c>
      <c r="H119" s="27">
        <v>15.86</v>
      </c>
      <c r="I119" s="29">
        <f>H119*4+G119*9+F119*4</f>
        <v>78.32</v>
      </c>
    </row>
    <row r="120" s="1" customFormat="1" ht="15" spans="1:9">
      <c r="A120" s="21"/>
      <c r="B120" s="33"/>
      <c r="C120" s="34" t="s">
        <v>43</v>
      </c>
      <c r="D120" s="23">
        <v>800</v>
      </c>
      <c r="E120" s="23"/>
      <c r="F120" s="35">
        <f>SUM(F113:F119)</f>
        <v>28.31</v>
      </c>
      <c r="G120" s="35">
        <f>SUM(G113:G119)</f>
        <v>33.74</v>
      </c>
      <c r="H120" s="35">
        <f>SUM(H113:H119)</f>
        <v>104.23</v>
      </c>
      <c r="I120" s="35">
        <f>SUM(I113:I119)</f>
        <v>835.42</v>
      </c>
    </row>
    <row r="121" s="3" customFormat="1" ht="15" spans="1:9">
      <c r="A121" s="21"/>
      <c r="B121" s="33"/>
      <c r="C121" s="42" t="s">
        <v>81</v>
      </c>
      <c r="D121" s="106">
        <f>D111+D120</f>
        <v>1300</v>
      </c>
      <c r="E121" s="43">
        <v>185</v>
      </c>
      <c r="F121" s="107">
        <f>F120+F104+F87+F71+F55+F39+F22</f>
        <v>324.3</v>
      </c>
      <c r="G121" s="107">
        <f>G120+G104+G87+G71+G55+G39+G22</f>
        <v>333.82</v>
      </c>
      <c r="H121" s="107">
        <f>H120+H104+H87+H71+H55+H39+H22</f>
        <v>1155.01</v>
      </c>
      <c r="I121" s="107">
        <f>I120+I104+I87+I71+I55+I39+I22</f>
        <v>8911.46</v>
      </c>
    </row>
    <row r="122" s="3" customFormat="1" ht="13.7" customHeight="1" spans="1:9">
      <c r="A122" s="108" t="s">
        <v>82</v>
      </c>
      <c r="B122" s="108"/>
      <c r="C122" s="108"/>
      <c r="D122" s="35">
        <f>(D13+D29+D46+D62+D78+D94+D111)/7</f>
        <v>520</v>
      </c>
      <c r="E122" s="35"/>
      <c r="F122" s="35">
        <f>(F13+F29+F46+F62+F78+F94+F111)/7</f>
        <v>19.4242857142857</v>
      </c>
      <c r="G122" s="35">
        <f>(G13+G29+G46+G62+G78+G94+G111)/7</f>
        <v>19.8928571428571</v>
      </c>
      <c r="H122" s="35">
        <f>(H13+H29+H46+H62+H78+H94+H111)/7</f>
        <v>69.4328571428571</v>
      </c>
      <c r="I122" s="35">
        <f>(I13+I29+I46+I62+I78+I94+I111)/7</f>
        <v>531.397142857143</v>
      </c>
    </row>
    <row r="123" s="3" customFormat="1" ht="13.7" customHeight="1" spans="1:9">
      <c r="A123" s="108" t="s">
        <v>83</v>
      </c>
      <c r="B123" s="108"/>
      <c r="C123" s="108"/>
      <c r="D123" s="35">
        <f>(D21+D38+D54+D70+D86+D103+D120)/7</f>
        <v>757.857142857143</v>
      </c>
      <c r="E123" s="35"/>
      <c r="F123" s="35">
        <f>(F21+F38+F54+F70+F86+F103+F120)/7</f>
        <v>30.55</v>
      </c>
      <c r="G123" s="35">
        <f>(G21+G38+G54+G70+G86+G103+G120)/7</f>
        <v>30.8042857142857</v>
      </c>
      <c r="H123" s="35">
        <f>(H21+H38+H54+H70+H86+H103+H120)/7</f>
        <v>105.181428571429</v>
      </c>
      <c r="I123" s="35">
        <f>(I21+I38+I54+I70+I86+I103+I120)/7</f>
        <v>822.111428571429</v>
      </c>
    </row>
    <row r="124" s="3" customFormat="1" ht="13.7" customHeight="1" spans="1:9">
      <c r="A124" s="108" t="s">
        <v>84</v>
      </c>
      <c r="B124" s="108"/>
      <c r="C124" s="108"/>
      <c r="D124" s="35">
        <f>SUM(D122:D123)</f>
        <v>1277.85714285714</v>
      </c>
      <c r="E124" s="35"/>
      <c r="F124" s="35">
        <f>SUM(F122:F123)</f>
        <v>49.9742857142857</v>
      </c>
      <c r="G124" s="35">
        <f>SUM(G122:G123)</f>
        <v>50.6971428571429</v>
      </c>
      <c r="H124" s="35">
        <f>SUM(H122:H123)</f>
        <v>174.614285714286</v>
      </c>
      <c r="I124" s="35">
        <f>SUM(I122:I123)</f>
        <v>1353.50857142857</v>
      </c>
    </row>
    <row r="125" s="3" customFormat="1" ht="13.7" customHeight="1" spans="1:9">
      <c r="A125" s="108" t="s">
        <v>85</v>
      </c>
      <c r="B125" s="108"/>
      <c r="C125" s="108"/>
      <c r="D125" s="35"/>
      <c r="E125" s="35"/>
      <c r="F125" s="97">
        <v>77</v>
      </c>
      <c r="G125" s="97">
        <v>79</v>
      </c>
      <c r="H125" s="97">
        <v>335</v>
      </c>
      <c r="I125" s="97">
        <v>2350</v>
      </c>
    </row>
    <row r="126" s="3" customFormat="1" ht="13.7" customHeight="1" spans="1:9">
      <c r="A126" s="108" t="s">
        <v>86</v>
      </c>
      <c r="B126" s="108"/>
      <c r="C126" s="108"/>
      <c r="D126" s="35"/>
      <c r="E126" s="35"/>
      <c r="F126" s="109">
        <f>F122/F125</f>
        <v>0.252263450834879</v>
      </c>
      <c r="G126" s="109">
        <f>G122/G125</f>
        <v>0.251808318264014</v>
      </c>
      <c r="H126" s="109">
        <f>H122/H125</f>
        <v>0.207262260127932</v>
      </c>
      <c r="I126" s="109">
        <f>I122/I125</f>
        <v>0.226126443768997</v>
      </c>
    </row>
    <row r="127" s="3" customFormat="1" ht="13.7" customHeight="1" spans="1:9">
      <c r="A127" s="108" t="s">
        <v>87</v>
      </c>
      <c r="B127" s="108"/>
      <c r="C127" s="108"/>
      <c r="D127" s="35"/>
      <c r="E127" s="35"/>
      <c r="F127" s="109">
        <f>F123/F125</f>
        <v>0.396753246753247</v>
      </c>
      <c r="G127" s="109">
        <f>G123/G125</f>
        <v>0.389927667269439</v>
      </c>
      <c r="H127" s="109">
        <f>H123/H125</f>
        <v>0.313974413646055</v>
      </c>
      <c r="I127" s="109">
        <f>I123/I125</f>
        <v>0.349834650455927</v>
      </c>
    </row>
    <row r="128" s="3" customFormat="1" ht="13.7" customHeight="1" spans="1:9">
      <c r="A128" s="108" t="s">
        <v>88</v>
      </c>
      <c r="B128" s="108"/>
      <c r="C128" s="108"/>
      <c r="D128" s="35"/>
      <c r="E128" s="35"/>
      <c r="F128" s="109">
        <f>F124/F125</f>
        <v>0.649016697588126</v>
      </c>
      <c r="G128" s="109">
        <f>G124/G125</f>
        <v>0.641735985533454</v>
      </c>
      <c r="H128" s="109">
        <f>H124/H125</f>
        <v>0.521236673773987</v>
      </c>
      <c r="I128" s="109">
        <f>I124/I125</f>
        <v>0.575961094224924</v>
      </c>
    </row>
    <row r="129" s="5" customFormat="1" ht="13.7" customHeight="1" spans="1:64">
      <c r="A129" s="110" t="s">
        <v>89</v>
      </c>
      <c r="B129" s="110"/>
      <c r="C129" s="110"/>
      <c r="D129" s="110"/>
      <c r="E129" s="110"/>
      <c r="F129" s="110"/>
      <c r="G129" s="110"/>
      <c r="H129" s="110"/>
      <c r="I129" s="110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</row>
    <row r="130" s="5" customFormat="1" ht="21.6" customHeight="1" spans="1:64">
      <c r="A130" s="110" t="s">
        <v>90</v>
      </c>
      <c r="B130" s="110"/>
      <c r="C130" s="110"/>
      <c r="D130" s="110"/>
      <c r="E130" s="110"/>
      <c r="F130" s="110"/>
      <c r="G130" s="110"/>
      <c r="H130" s="110"/>
      <c r="I130" s="110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</row>
    <row r="131" s="5" customFormat="1" ht="44.1" customHeight="1" spans="1:64">
      <c r="A131" s="110" t="s">
        <v>91</v>
      </c>
      <c r="B131" s="110"/>
      <c r="C131" s="110"/>
      <c r="D131" s="110"/>
      <c r="E131" s="110"/>
      <c r="F131" s="110"/>
      <c r="G131" s="110"/>
      <c r="H131" s="110"/>
      <c r="I131" s="110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</row>
    <row r="132" s="5" customFormat="1" spans="1:64">
      <c r="A132" s="111"/>
      <c r="B132" s="112"/>
      <c r="C132" s="113"/>
      <c r="D132" s="113"/>
      <c r="E132" s="113"/>
      <c r="F132" s="113"/>
      <c r="G132" s="113"/>
      <c r="H132" s="113"/>
      <c r="I132" s="113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</row>
    <row r="133" s="5" customFormat="1" spans="1:64">
      <c r="A133" s="111"/>
      <c r="B133" s="112"/>
      <c r="C133" s="15"/>
      <c r="D133" s="114"/>
      <c r="E133" s="114"/>
      <c r="F133" s="114"/>
      <c r="G133" s="114"/>
      <c r="H133" s="114"/>
      <c r="I133" s="118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</row>
    <row r="134" s="5" customFormat="1" spans="1:64">
      <c r="A134" s="111"/>
      <c r="B134" s="112"/>
      <c r="C134" s="113"/>
      <c r="D134" s="113"/>
      <c r="E134" s="113"/>
      <c r="F134" s="113"/>
      <c r="G134" s="113"/>
      <c r="H134" s="113"/>
      <c r="I134" s="113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</row>
    <row r="135" s="5" customFormat="1" spans="1:64">
      <c r="A135" s="111"/>
      <c r="B135" s="112"/>
      <c r="C135" s="115"/>
      <c r="D135" s="114"/>
      <c r="E135" s="114"/>
      <c r="F135" s="114"/>
      <c r="G135" s="114"/>
      <c r="H135" s="114"/>
      <c r="I135" s="118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</row>
    <row r="136" s="5" customFormat="1" spans="1:64">
      <c r="A136" s="111"/>
      <c r="B136" s="112"/>
      <c r="C136" s="113"/>
      <c r="D136" s="113"/>
      <c r="E136" s="113"/>
      <c r="F136" s="113"/>
      <c r="G136" s="113"/>
      <c r="H136" s="113"/>
      <c r="I136" s="113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</row>
    <row r="137" s="5" customFormat="1" spans="1:64">
      <c r="A137" s="111"/>
      <c r="B137" s="112"/>
      <c r="C137" s="113" t="s">
        <v>92</v>
      </c>
      <c r="D137" s="113"/>
      <c r="E137" s="113"/>
      <c r="F137" s="113"/>
      <c r="G137" s="113"/>
      <c r="H137" s="113"/>
      <c r="I137" s="113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</row>
    <row r="138" s="5" customFormat="1" spans="1:64">
      <c r="A138" s="111"/>
      <c r="B138" s="112"/>
      <c r="C138" s="113"/>
      <c r="D138" s="113"/>
      <c r="E138" s="113"/>
      <c r="F138" s="113"/>
      <c r="G138" s="113"/>
      <c r="H138" s="113"/>
      <c r="I138" s="113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</row>
    <row r="139" s="6" customFormat="1" spans="1:9">
      <c r="A139" s="111"/>
      <c r="B139" s="116"/>
      <c r="C139" s="116"/>
      <c r="D139" s="117"/>
      <c r="E139" s="117"/>
      <c r="F139" s="117"/>
      <c r="G139" s="117"/>
      <c r="H139" s="117"/>
      <c r="I139" s="117"/>
    </row>
    <row r="140" s="6" customFormat="1" spans="1:9">
      <c r="A140" s="111"/>
      <c r="B140" s="116"/>
      <c r="C140" s="116"/>
      <c r="D140" s="117"/>
      <c r="E140" s="117"/>
      <c r="F140" s="117"/>
      <c r="G140" s="117"/>
      <c r="H140" s="117"/>
      <c r="I140" s="117"/>
    </row>
    <row r="141" s="6" customFormat="1" spans="1:9">
      <c r="A141" s="111"/>
      <c r="B141" s="116"/>
      <c r="C141" s="116"/>
      <c r="D141" s="117"/>
      <c r="E141" s="117"/>
      <c r="F141" s="117"/>
      <c r="G141" s="117"/>
      <c r="H141" s="117"/>
      <c r="I141" s="117"/>
    </row>
    <row r="142" s="6" customFormat="1" spans="1:9">
      <c r="A142" s="111"/>
      <c r="B142" s="116"/>
      <c r="C142" s="116"/>
      <c r="D142" s="117"/>
      <c r="E142" s="117"/>
      <c r="F142" s="117"/>
      <c r="G142" s="117"/>
      <c r="H142" s="117"/>
      <c r="I142" s="117"/>
    </row>
    <row r="143" s="6" customFormat="1" spans="1:9">
      <c r="A143" s="111"/>
      <c r="B143" s="116"/>
      <c r="C143" s="116"/>
      <c r="D143" s="117"/>
      <c r="E143" s="117"/>
      <c r="F143" s="117"/>
      <c r="G143" s="117"/>
      <c r="H143" s="117"/>
      <c r="I143" s="117"/>
    </row>
    <row r="144" s="6" customFormat="1" spans="1:9">
      <c r="A144" s="111"/>
      <c r="B144" s="116"/>
      <c r="C144" s="116"/>
      <c r="D144" s="117"/>
      <c r="E144" s="117"/>
      <c r="F144" s="117"/>
      <c r="G144" s="117"/>
      <c r="H144" s="117"/>
      <c r="I144" s="117"/>
    </row>
    <row r="145" s="6" customFormat="1" spans="1:9">
      <c r="A145" s="111"/>
      <c r="B145" s="116"/>
      <c r="C145" s="116"/>
      <c r="D145" s="117"/>
      <c r="E145" s="117"/>
      <c r="F145" s="117"/>
      <c r="G145" s="117"/>
      <c r="H145" s="117"/>
      <c r="I145" s="117"/>
    </row>
    <row r="146" s="6" customFormat="1" spans="1:9">
      <c r="A146" s="111"/>
      <c r="B146" s="116"/>
      <c r="C146" s="116"/>
      <c r="D146" s="117"/>
      <c r="E146" s="117"/>
      <c r="F146" s="117"/>
      <c r="G146" s="117"/>
      <c r="H146" s="117"/>
      <c r="I146" s="117"/>
    </row>
    <row r="147" s="6" customFormat="1" spans="1:9">
      <c r="A147" s="111"/>
      <c r="B147" s="116"/>
      <c r="C147" s="116"/>
      <c r="D147" s="117"/>
      <c r="E147" s="117"/>
      <c r="F147" s="117"/>
      <c r="G147" s="117"/>
      <c r="H147" s="117"/>
      <c r="I147" s="117"/>
    </row>
    <row r="148" s="6" customFormat="1" spans="1:9">
      <c r="A148" s="111"/>
      <c r="B148" s="116"/>
      <c r="C148" s="116"/>
      <c r="D148" s="117"/>
      <c r="E148" s="117"/>
      <c r="F148" s="117"/>
      <c r="G148" s="117"/>
      <c r="H148" s="117"/>
      <c r="I148" s="117"/>
    </row>
    <row r="149" s="6" customFormat="1" spans="1:9">
      <c r="A149" s="111"/>
      <c r="B149" s="116"/>
      <c r="C149" s="116"/>
      <c r="D149" s="117"/>
      <c r="E149" s="117"/>
      <c r="F149" s="117"/>
      <c r="G149" s="117"/>
      <c r="H149" s="117"/>
      <c r="I149" s="117"/>
    </row>
    <row r="150" spans="1:1">
      <c r="A150" s="111"/>
    </row>
    <row r="151" spans="1:1">
      <c r="A151" s="111"/>
    </row>
    <row r="152" spans="1:1">
      <c r="A152" s="111"/>
    </row>
    <row r="153" spans="1:1">
      <c r="A153" s="111"/>
    </row>
    <row r="154" spans="1:1">
      <c r="A154" s="111"/>
    </row>
    <row r="155" spans="1:1">
      <c r="A155" s="111"/>
    </row>
    <row r="156" spans="1:1">
      <c r="A156" s="111"/>
    </row>
    <row r="157" spans="1:1">
      <c r="A157" s="111"/>
    </row>
    <row r="158" spans="1:1">
      <c r="A158" s="111"/>
    </row>
    <row r="159" spans="1:1">
      <c r="A159" s="111"/>
    </row>
    <row r="160" spans="1:1">
      <c r="A160" s="111"/>
    </row>
    <row r="161" spans="1:1">
      <c r="A161" s="111"/>
    </row>
    <row r="162" spans="1:1">
      <c r="A162" s="111"/>
    </row>
    <row r="163" spans="1:1">
      <c r="A163" s="111"/>
    </row>
    <row r="164" spans="1:1">
      <c r="A164" s="111"/>
    </row>
    <row r="165" spans="1:1">
      <c r="A165" s="111"/>
    </row>
    <row r="166" spans="1:1">
      <c r="A166" s="111"/>
    </row>
    <row r="167" spans="1:1">
      <c r="A167" s="111"/>
    </row>
    <row r="168" spans="1:1">
      <c r="A168" s="111"/>
    </row>
    <row r="169" spans="1:1">
      <c r="A169" s="111"/>
    </row>
    <row r="170" spans="1:1">
      <c r="A170" s="111"/>
    </row>
    <row r="171" spans="1:1">
      <c r="A171" s="111"/>
    </row>
    <row r="172" spans="1:1">
      <c r="A172" s="111"/>
    </row>
    <row r="173" spans="1:1">
      <c r="A173" s="111"/>
    </row>
    <row r="174" spans="1:1">
      <c r="A174" s="111"/>
    </row>
    <row r="175" spans="1:1">
      <c r="A175" s="111"/>
    </row>
    <row r="176" spans="1:1">
      <c r="A176" s="111"/>
    </row>
    <row r="177" spans="1:1">
      <c r="A177" s="111"/>
    </row>
    <row r="178" spans="1:1">
      <c r="A178" s="111"/>
    </row>
    <row r="179" spans="1:1">
      <c r="A179" s="111"/>
    </row>
    <row r="180" spans="1:1">
      <c r="A180" s="111"/>
    </row>
    <row r="181" spans="1:1">
      <c r="A181" s="111"/>
    </row>
    <row r="182" spans="1:1">
      <c r="A182" s="111"/>
    </row>
    <row r="183" spans="1:1">
      <c r="A183" s="111"/>
    </row>
    <row r="184" spans="1:1">
      <c r="A184" s="111"/>
    </row>
    <row r="185" spans="1:1">
      <c r="A185" s="111"/>
    </row>
    <row r="186" spans="1:1">
      <c r="A186" s="111"/>
    </row>
    <row r="187" spans="1:1">
      <c r="A187" s="111"/>
    </row>
    <row r="188" spans="1:1">
      <c r="A188" s="111"/>
    </row>
    <row r="189" spans="1:1">
      <c r="A189" s="111"/>
    </row>
    <row r="190" spans="1:1">
      <c r="A190" s="111"/>
    </row>
    <row r="191" spans="1:1">
      <c r="A191" s="111"/>
    </row>
    <row r="192" spans="1:1">
      <c r="A192" s="111"/>
    </row>
    <row r="193" spans="1:1">
      <c r="A193" s="111"/>
    </row>
    <row r="194" spans="1:1">
      <c r="A194" s="111"/>
    </row>
    <row r="195" spans="1:1">
      <c r="A195" s="111"/>
    </row>
    <row r="196" spans="1:1">
      <c r="A196" s="111"/>
    </row>
    <row r="197" spans="1:1">
      <c r="A197" s="111"/>
    </row>
    <row r="198" spans="1:2">
      <c r="A198" s="111"/>
      <c r="B198" s="116"/>
    </row>
    <row r="199" spans="1:2">
      <c r="A199" s="111"/>
      <c r="B199" s="116"/>
    </row>
    <row r="200" spans="1:2">
      <c r="A200" s="111"/>
      <c r="B200" s="116"/>
    </row>
    <row r="201" spans="1:2">
      <c r="A201" s="111"/>
      <c r="B201" s="116"/>
    </row>
    <row r="202" spans="1:2">
      <c r="A202" s="111"/>
      <c r="B202" s="116"/>
    </row>
    <row r="203" spans="1:2">
      <c r="A203" s="111"/>
      <c r="B203" s="116"/>
    </row>
    <row r="204" spans="1:2">
      <c r="A204" s="111"/>
      <c r="B204" s="116"/>
    </row>
    <row r="205" spans="1:2">
      <c r="A205" s="111"/>
      <c r="B205" s="116"/>
    </row>
    <row r="206" spans="1:2">
      <c r="A206" s="111"/>
      <c r="B206" s="116"/>
    </row>
    <row r="207" spans="1:2">
      <c r="A207" s="111"/>
      <c r="B207" s="116"/>
    </row>
    <row r="208" spans="1:2">
      <c r="A208" s="111"/>
      <c r="B208" s="116"/>
    </row>
    <row r="209" spans="1:2">
      <c r="A209" s="111"/>
      <c r="B209" s="116"/>
    </row>
    <row r="210" spans="1:2">
      <c r="A210" s="111"/>
      <c r="B210" s="116"/>
    </row>
    <row r="211" spans="1:2">
      <c r="A211" s="111"/>
      <c r="B211" s="116"/>
    </row>
    <row r="212" spans="1:2">
      <c r="A212" s="111"/>
      <c r="B212" s="116"/>
    </row>
    <row r="213" spans="1:2">
      <c r="A213" s="111"/>
      <c r="B213" s="116"/>
    </row>
    <row r="214" spans="2:2">
      <c r="B214" s="116"/>
    </row>
    <row r="215" spans="2:2">
      <c r="B215" s="116"/>
    </row>
    <row r="216" spans="2:2">
      <c r="B216" s="116"/>
    </row>
    <row r="217" spans="2:2">
      <c r="B217" s="116"/>
    </row>
    <row r="218" spans="2:2">
      <c r="B218" s="116"/>
    </row>
    <row r="219" spans="2:2">
      <c r="B219" s="116"/>
    </row>
    <row r="220" spans="2:2">
      <c r="B220" s="116"/>
    </row>
    <row r="221" spans="2:2">
      <c r="B221" s="116"/>
    </row>
    <row r="222" spans="2:2">
      <c r="B222" s="116"/>
    </row>
    <row r="223" spans="2:2">
      <c r="B223" s="116"/>
    </row>
    <row r="224" spans="2:2">
      <c r="B224" s="116"/>
    </row>
    <row r="225" spans="2:2">
      <c r="B225" s="116"/>
    </row>
    <row r="226" spans="2:2">
      <c r="B226" s="116"/>
    </row>
    <row r="227" spans="2:2">
      <c r="B227" s="116"/>
    </row>
    <row r="228" spans="2:2">
      <c r="B228" s="116"/>
    </row>
    <row r="229" spans="2:2">
      <c r="B229" s="116"/>
    </row>
    <row r="230" spans="2:2">
      <c r="B230" s="116"/>
    </row>
    <row r="231" spans="2:2">
      <c r="B231" s="116"/>
    </row>
    <row r="232" spans="2:2">
      <c r="B232" s="116"/>
    </row>
    <row r="233" spans="2:2">
      <c r="B233" s="116"/>
    </row>
    <row r="234" spans="2:2">
      <c r="B234" s="116"/>
    </row>
    <row r="235" spans="2:2">
      <c r="B235" s="116"/>
    </row>
    <row r="236" spans="2:2">
      <c r="B236" s="116"/>
    </row>
    <row r="237" spans="2:2">
      <c r="B237" s="116"/>
    </row>
    <row r="238" spans="2:2">
      <c r="B238" s="116"/>
    </row>
    <row r="239" spans="2:2">
      <c r="B239" s="116"/>
    </row>
    <row r="240" spans="2:2">
      <c r="B240" s="116"/>
    </row>
    <row r="241" spans="2:2">
      <c r="B241" s="116"/>
    </row>
    <row r="242" spans="2:2">
      <c r="B242" s="116"/>
    </row>
    <row r="243" spans="2:2">
      <c r="B243" s="116"/>
    </row>
    <row r="244" spans="2:2">
      <c r="B244" s="116"/>
    </row>
    <row r="245" spans="2:2">
      <c r="B245" s="116"/>
    </row>
    <row r="246" spans="2:2">
      <c r="B246" s="116"/>
    </row>
    <row r="247" spans="2:2">
      <c r="B247" s="116"/>
    </row>
    <row r="248" spans="2:2">
      <c r="B248" s="116"/>
    </row>
    <row r="249" spans="2:2">
      <c r="B249" s="116"/>
    </row>
    <row r="250" spans="2:2">
      <c r="B250" s="116"/>
    </row>
    <row r="251" spans="2:2">
      <c r="B251" s="116"/>
    </row>
    <row r="252" spans="2:2">
      <c r="B252" s="116"/>
    </row>
    <row r="253" spans="2:2">
      <c r="B253" s="116"/>
    </row>
    <row r="254" spans="2:2">
      <c r="B254" s="116"/>
    </row>
    <row r="255" spans="2:2">
      <c r="B255" s="116"/>
    </row>
    <row r="256" spans="2:2">
      <c r="B256" s="116"/>
    </row>
    <row r="257" spans="2:2">
      <c r="B257" s="116"/>
    </row>
    <row r="258" spans="2:2">
      <c r="B258" s="116"/>
    </row>
    <row r="259" spans="2:2">
      <c r="B259" s="116"/>
    </row>
    <row r="260" spans="2:2">
      <c r="B260" s="116"/>
    </row>
    <row r="261" spans="2:2">
      <c r="B261" s="116"/>
    </row>
    <row r="262" spans="2:2">
      <c r="B262" s="116"/>
    </row>
    <row r="263" spans="2:2">
      <c r="B263" s="116"/>
    </row>
    <row r="264" spans="2:2">
      <c r="B264" s="116"/>
    </row>
    <row r="265" spans="2:2">
      <c r="B265" s="116"/>
    </row>
    <row r="266" spans="2:2">
      <c r="B266" s="116"/>
    </row>
    <row r="267" spans="2:2">
      <c r="B267" s="116"/>
    </row>
    <row r="268" spans="2:2">
      <c r="B268" s="116"/>
    </row>
    <row r="269" spans="2:2">
      <c r="B269" s="116"/>
    </row>
    <row r="270" spans="2:2">
      <c r="B270" s="116"/>
    </row>
    <row r="271" spans="2:2">
      <c r="B271" s="116"/>
    </row>
    <row r="272" spans="2:2">
      <c r="B272" s="116"/>
    </row>
    <row r="273" spans="2:2">
      <c r="B273" s="116"/>
    </row>
    <row r="274" spans="2:2">
      <c r="B274" s="116"/>
    </row>
    <row r="275" spans="2:2">
      <c r="B275" s="116"/>
    </row>
    <row r="276" spans="2:2">
      <c r="B276" s="116"/>
    </row>
    <row r="277" spans="2:2">
      <c r="B277" s="116"/>
    </row>
    <row r="278" spans="2:2">
      <c r="B278" s="116"/>
    </row>
    <row r="279" spans="2:2">
      <c r="B279" s="116"/>
    </row>
    <row r="280" spans="2:2">
      <c r="B280" s="116"/>
    </row>
    <row r="281" spans="2:2">
      <c r="B281" s="116"/>
    </row>
    <row r="282" spans="2:2">
      <c r="B282" s="116"/>
    </row>
    <row r="283" spans="2:2">
      <c r="B283" s="116"/>
    </row>
    <row r="284" spans="2:2">
      <c r="B284" s="116"/>
    </row>
    <row r="285" spans="2:2">
      <c r="B285" s="116"/>
    </row>
    <row r="286" spans="2:2">
      <c r="B286" s="116"/>
    </row>
    <row r="287" spans="2:2">
      <c r="B287" s="116"/>
    </row>
    <row r="288" spans="2:2">
      <c r="B288" s="116"/>
    </row>
    <row r="289" spans="2:2">
      <c r="B289" s="116"/>
    </row>
    <row r="290" spans="2:2">
      <c r="B290" s="116"/>
    </row>
    <row r="291" spans="2:2">
      <c r="B291" s="116"/>
    </row>
    <row r="292" spans="2:2">
      <c r="B292" s="116"/>
    </row>
    <row r="293" spans="2:2">
      <c r="B293" s="116"/>
    </row>
    <row r="294" spans="2:2">
      <c r="B294" s="116"/>
    </row>
    <row r="295" spans="2:2">
      <c r="B295" s="116"/>
    </row>
    <row r="296" spans="2:2">
      <c r="B296" s="116"/>
    </row>
    <row r="297" spans="2:2">
      <c r="B297" s="116"/>
    </row>
    <row r="298" spans="2:2">
      <c r="B298" s="116"/>
    </row>
    <row r="299" spans="2:2">
      <c r="B299" s="116"/>
    </row>
    <row r="300" spans="2:2">
      <c r="B300" s="116"/>
    </row>
    <row r="301" spans="2:2">
      <c r="B301" s="116"/>
    </row>
    <row r="302" spans="2:2">
      <c r="B302" s="116"/>
    </row>
    <row r="303" spans="2:2">
      <c r="B303" s="116"/>
    </row>
    <row r="304" spans="2:2">
      <c r="B304" s="116"/>
    </row>
    <row r="305" spans="2:2">
      <c r="B305" s="116"/>
    </row>
    <row r="306" spans="2:2">
      <c r="B306" s="116"/>
    </row>
    <row r="307" spans="2:2">
      <c r="B307" s="116"/>
    </row>
    <row r="308" spans="2:2">
      <c r="B308" s="116"/>
    </row>
    <row r="309" spans="2:2">
      <c r="B309" s="116"/>
    </row>
    <row r="310" spans="2:2">
      <c r="B310" s="116"/>
    </row>
    <row r="311" spans="2:2">
      <c r="B311" s="116"/>
    </row>
    <row r="312" spans="2:2">
      <c r="B312" s="116"/>
    </row>
    <row r="313" spans="2:2">
      <c r="B313" s="116"/>
    </row>
    <row r="314" spans="2:2">
      <c r="B314" s="116"/>
    </row>
    <row r="315" spans="2:2">
      <c r="B315" s="116"/>
    </row>
    <row r="316" spans="2:2">
      <c r="B316" s="116"/>
    </row>
    <row r="317" spans="2:2">
      <c r="B317" s="116"/>
    </row>
    <row r="318" spans="2:2">
      <c r="B318" s="116"/>
    </row>
    <row r="319" spans="2:2">
      <c r="B319" s="116"/>
    </row>
    <row r="320" spans="2:2">
      <c r="B320" s="116"/>
    </row>
    <row r="321" spans="2:2">
      <c r="B321" s="116"/>
    </row>
    <row r="322" spans="2:2">
      <c r="B322" s="116"/>
    </row>
    <row r="323" spans="2:2">
      <c r="B323" s="116"/>
    </row>
    <row r="324" spans="2:2">
      <c r="B324" s="116"/>
    </row>
    <row r="325" spans="2:2">
      <c r="B325" s="116"/>
    </row>
    <row r="326" spans="2:2">
      <c r="B326" s="116"/>
    </row>
    <row r="327" spans="2:2">
      <c r="B327" s="116"/>
    </row>
    <row r="328" spans="2:2">
      <c r="B328" s="116"/>
    </row>
    <row r="329" spans="2:2">
      <c r="B329" s="116"/>
    </row>
    <row r="330" spans="2:2">
      <c r="B330" s="116"/>
    </row>
    <row r="331" spans="2:2">
      <c r="B331" s="116"/>
    </row>
    <row r="332" spans="2:2">
      <c r="B332" s="116"/>
    </row>
    <row r="333" spans="2:2">
      <c r="B333" s="116"/>
    </row>
    <row r="334" spans="2:2">
      <c r="B334" s="116"/>
    </row>
    <row r="335" spans="2:2">
      <c r="B335" s="116"/>
    </row>
    <row r="336" spans="2:2">
      <c r="B336" s="116"/>
    </row>
    <row r="337" spans="2:2">
      <c r="B337" s="116"/>
    </row>
    <row r="338" spans="2:2">
      <c r="B338" s="116"/>
    </row>
    <row r="339" spans="2:2">
      <c r="B339" s="116"/>
    </row>
    <row r="340" spans="2:2">
      <c r="B340" s="116"/>
    </row>
    <row r="341" spans="2:2">
      <c r="B341" s="116"/>
    </row>
    <row r="342" spans="2:2">
      <c r="B342" s="116"/>
    </row>
    <row r="343" spans="2:2">
      <c r="B343" s="116"/>
    </row>
    <row r="344" spans="2:2">
      <c r="B344" s="116"/>
    </row>
    <row r="345" spans="2:2">
      <c r="B345" s="116"/>
    </row>
    <row r="346" spans="2:2">
      <c r="B346" s="116"/>
    </row>
    <row r="347" spans="2:2">
      <c r="B347" s="116"/>
    </row>
    <row r="348" spans="2:2">
      <c r="B348" s="116"/>
    </row>
    <row r="349" spans="2:2">
      <c r="B349" s="116"/>
    </row>
    <row r="350" spans="2:2">
      <c r="B350" s="116"/>
    </row>
    <row r="351" spans="2:2">
      <c r="B351" s="116"/>
    </row>
    <row r="352" spans="2:2">
      <c r="B352" s="116"/>
    </row>
    <row r="353" spans="2:2">
      <c r="B353" s="116"/>
    </row>
    <row r="354" spans="2:2">
      <c r="B354" s="116"/>
    </row>
    <row r="355" spans="2:2">
      <c r="B355" s="116"/>
    </row>
    <row r="356" spans="2:2">
      <c r="B356" s="116"/>
    </row>
    <row r="357" spans="2:2">
      <c r="B357" s="116"/>
    </row>
    <row r="358" spans="2:2">
      <c r="B358" s="116"/>
    </row>
    <row r="359" spans="2:2">
      <c r="B359" s="116"/>
    </row>
    <row r="360" spans="2:2">
      <c r="B360" s="116"/>
    </row>
    <row r="361" spans="2:2">
      <c r="B361" s="116"/>
    </row>
    <row r="362" spans="2:2">
      <c r="B362" s="116"/>
    </row>
    <row r="363" spans="2:2">
      <c r="B363" s="116"/>
    </row>
    <row r="364" spans="2:2">
      <c r="B364" s="116"/>
    </row>
    <row r="365" spans="2:2">
      <c r="B365" s="116"/>
    </row>
    <row r="366" spans="2:2">
      <c r="B366" s="116"/>
    </row>
    <row r="367" spans="2:2">
      <c r="B367" s="116"/>
    </row>
    <row r="368" spans="2:2">
      <c r="B368" s="116"/>
    </row>
    <row r="369" spans="2:2">
      <c r="B369" s="116"/>
    </row>
    <row r="370" spans="2:2">
      <c r="B370" s="116"/>
    </row>
    <row r="371" spans="2:2">
      <c r="B371" s="116"/>
    </row>
    <row r="372" spans="2:2">
      <c r="B372" s="116"/>
    </row>
    <row r="373" spans="2:2">
      <c r="B373" s="116"/>
    </row>
    <row r="374" spans="2:2">
      <c r="B374" s="116"/>
    </row>
    <row r="375" spans="2:2">
      <c r="B375" s="116"/>
    </row>
    <row r="376" spans="2:2">
      <c r="B376" s="116"/>
    </row>
    <row r="377" spans="2:2">
      <c r="B377" s="116"/>
    </row>
    <row r="378" spans="2:2">
      <c r="B378" s="116"/>
    </row>
    <row r="379" spans="2:2">
      <c r="B379" s="116"/>
    </row>
    <row r="380" spans="2:2">
      <c r="B380" s="116"/>
    </row>
    <row r="381" spans="2:2">
      <c r="B381" s="116"/>
    </row>
    <row r="382" spans="2:2">
      <c r="B382" s="116"/>
    </row>
    <row r="383" spans="2:2">
      <c r="B383" s="116"/>
    </row>
    <row r="384" spans="2:2">
      <c r="B384" s="116"/>
    </row>
    <row r="385" spans="2:2">
      <c r="B385" s="116"/>
    </row>
    <row r="386" spans="2:2">
      <c r="B386" s="116"/>
    </row>
    <row r="387" spans="2:2">
      <c r="B387" s="116"/>
    </row>
    <row r="388" spans="2:2">
      <c r="B388" s="116"/>
    </row>
    <row r="389" spans="2:2">
      <c r="B389" s="116"/>
    </row>
    <row r="390" spans="2:2">
      <c r="B390" s="116"/>
    </row>
    <row r="391" spans="2:2">
      <c r="B391" s="116"/>
    </row>
    <row r="392" spans="2:2">
      <c r="B392" s="116"/>
    </row>
    <row r="393" spans="2:2">
      <c r="B393" s="116"/>
    </row>
    <row r="394" spans="2:2">
      <c r="B394" s="116"/>
    </row>
    <row r="395" spans="2:2">
      <c r="B395" s="116"/>
    </row>
    <row r="396" spans="2:2">
      <c r="B396" s="116"/>
    </row>
    <row r="397" spans="2:2">
      <c r="B397" s="116"/>
    </row>
    <row r="398" spans="2:2">
      <c r="B398" s="116"/>
    </row>
    <row r="399" spans="2:2">
      <c r="B399" s="116"/>
    </row>
    <row r="400" spans="2:2">
      <c r="B400" s="116"/>
    </row>
    <row r="401" spans="2:2">
      <c r="B401" s="116"/>
    </row>
    <row r="402" spans="2:2">
      <c r="B402" s="116"/>
    </row>
    <row r="403" spans="2:2">
      <c r="B403" s="116"/>
    </row>
    <row r="404" spans="2:2">
      <c r="B404" s="116"/>
    </row>
    <row r="1048446" ht="12.75" customHeight="1"/>
    <row r="1048447" ht="12.75" customHeight="1"/>
    <row r="1048448" ht="12.75" customHeight="1"/>
    <row r="1048449" ht="12.75" customHeight="1"/>
    <row r="1048450" ht="12.75" customHeight="1"/>
    <row r="1048451" ht="12.75" customHeight="1"/>
    <row r="1048452" ht="12.75" customHeight="1"/>
    <row r="1048453" ht="12.75" customHeight="1"/>
    <row r="1048454" ht="12.75" customHeight="1"/>
    <row r="1048455" ht="12.75" customHeight="1"/>
    <row r="1048456" ht="12.75" customHeight="1"/>
    <row r="1048457" ht="12.75" customHeight="1"/>
    <row r="1048458" ht="12.75" customHeight="1"/>
    <row r="1048459" ht="12.75" customHeight="1"/>
    <row r="1048460" ht="12.75" customHeight="1"/>
    <row r="1048461" ht="12.75" customHeight="1"/>
    <row r="1048462" ht="12.75" customHeight="1"/>
    <row r="1048463" ht="12.75" customHeight="1"/>
    <row r="1048464" ht="12.75" customHeight="1"/>
    <row r="1048465" ht="12.75" customHeight="1"/>
    <row r="1048466" ht="12.75" customHeight="1"/>
    <row r="1048467" ht="12.75" customHeight="1"/>
    <row r="1048468" ht="12.75" customHeight="1"/>
    <row r="1048469" ht="12.75" customHeight="1"/>
    <row r="1048470" ht="12.75" customHeight="1"/>
    <row r="1048471" ht="12.75" customHeight="1"/>
    <row r="1048472" ht="12.75" customHeight="1"/>
    <row r="1048473" ht="12.75" customHeight="1"/>
    <row r="1048474" ht="12.75" customHeight="1"/>
    <row r="1048475" ht="12.75" customHeight="1"/>
    <row r="1048476" ht="12.75" customHeight="1"/>
    <row r="1048477" ht="12.75" customHeight="1"/>
    <row r="1048478" ht="12.75" customHeight="1"/>
    <row r="1048479" ht="12.75" customHeight="1"/>
    <row r="1048480" ht="12.75" customHeight="1"/>
    <row r="1048481" ht="12.75" customHeight="1"/>
    <row r="1048482" ht="12.75" customHeight="1"/>
    <row r="1048483" ht="12.75" customHeight="1"/>
    <row r="1048484" ht="12.75" customHeight="1"/>
    <row r="1048485" ht="12.75" customHeight="1"/>
    <row r="1048486" ht="12.75" customHeight="1"/>
    <row r="1048487" ht="12.75" customHeight="1"/>
    <row r="1048488" ht="12.75" customHeight="1"/>
    <row r="1048489" ht="12.75" customHeight="1"/>
    <row r="1048490" ht="12.75" customHeight="1"/>
    <row r="1048491" ht="12.75" customHeight="1"/>
    <row r="1048492" ht="12.75" customHeight="1"/>
    <row r="1048493" ht="12.75" customHeight="1"/>
    <row r="1048494" ht="12.75" customHeight="1"/>
    <row r="1048495" ht="12.75" customHeight="1"/>
    <row r="1048496" ht="12.75" customHeight="1"/>
    <row r="1048497" ht="12.75" customHeight="1"/>
    <row r="1048498" ht="12.75" customHeight="1"/>
    <row r="1048499" ht="12.75" customHeight="1"/>
    <row r="1048500" ht="12.75" customHeight="1"/>
    <row r="1048501" ht="12.75" customHeight="1"/>
    <row r="1048502" ht="12.75" customHeight="1"/>
    <row r="1048503" ht="12.75" customHeight="1"/>
    <row r="1048504" ht="12.75" customHeight="1"/>
    <row r="1048505" ht="12.75" customHeight="1"/>
    <row r="1048506" ht="12.75" customHeight="1"/>
    <row r="1048507" ht="12.75" customHeight="1"/>
    <row r="1048508" ht="12.75" customHeight="1"/>
    <row r="1048509" ht="12.75" customHeight="1"/>
    <row r="1048510" ht="12.75" customHeight="1"/>
    <row r="1048511" ht="12.75" customHeight="1"/>
    <row r="1048512" ht="12.75" customHeight="1"/>
    <row r="1048513" ht="12.75" customHeight="1"/>
    <row r="1048514" ht="12.75" customHeight="1"/>
    <row r="1048515" ht="12.75" customHeight="1"/>
    <row r="1048516" ht="12.75" customHeight="1"/>
    <row r="1048517" ht="12.75" customHeight="1"/>
    <row r="1048518" ht="12.75" customHeight="1"/>
    <row r="1048519" ht="12.75" customHeight="1"/>
    <row r="1048520" ht="12.75" customHeight="1"/>
    <row r="1048521" ht="12.75" customHeight="1"/>
    <row r="1048522" ht="12.75" customHeight="1"/>
    <row r="1048523" ht="12.75" customHeight="1"/>
    <row r="1048524" ht="12.75" customHeight="1"/>
    <row r="1048525" ht="12.75" customHeight="1"/>
    <row r="1048526" ht="12.75" customHeight="1"/>
  </sheetData>
  <mergeCells count="36">
    <mergeCell ref="A1:D1"/>
    <mergeCell ref="E1:I1"/>
    <mergeCell ref="E2:I2"/>
    <mergeCell ref="E3:I3"/>
    <mergeCell ref="A4:I4"/>
    <mergeCell ref="A122:C122"/>
    <mergeCell ref="A123:C123"/>
    <mergeCell ref="A124:C124"/>
    <mergeCell ref="A125:C125"/>
    <mergeCell ref="A126:C126"/>
    <mergeCell ref="A127:C127"/>
    <mergeCell ref="A128:C128"/>
    <mergeCell ref="A129:I129"/>
    <mergeCell ref="A130:I130"/>
    <mergeCell ref="A131:I131"/>
    <mergeCell ref="C132:I132"/>
    <mergeCell ref="C134:I134"/>
    <mergeCell ref="C136:I136"/>
    <mergeCell ref="C137:I137"/>
    <mergeCell ref="C138:I138"/>
    <mergeCell ref="A5:A6"/>
    <mergeCell ref="A7:A22"/>
    <mergeCell ref="A23:A39"/>
    <mergeCell ref="A40:A55"/>
    <mergeCell ref="A56:A71"/>
    <mergeCell ref="A72:A87"/>
    <mergeCell ref="A88:A104"/>
    <mergeCell ref="A105:A120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 verticalCentered="1"/>
  <pageMargins left="0.45625" right="0.270138888888889" top="0.333333333333333" bottom="0.380555555555556" header="0.511805555555555" footer="0.511805555555555"/>
  <pageSetup paperSize="9" scale="60" firstPageNumber="0" pageOrder="overThenDown" orientation="portrait" useFirstPageNumber="1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Руслан</dc:creator>
  <cp:lastModifiedBy>Лана Елоева</cp:lastModifiedBy>
  <cp:revision>112</cp:revision>
  <dcterms:created xsi:type="dcterms:W3CDTF">2022-06-15T15:47:00Z</dcterms:created>
  <cp:lastPrinted>2026-03-10T16:40:00Z</cp:lastPrinted>
  <dcterms:modified xsi:type="dcterms:W3CDTF">2026-03-27T07:19:34Z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E846019931CC4C3AB47FA9629AF9238A_12</vt:lpwstr>
  </property>
  <property fmtid="{D5CDD505-2E9C-101B-9397-08002B2CF9AE}" pid="9" name="KSOProductBuildVer">
    <vt:lpwstr>1049-12.2.0.23196</vt:lpwstr>
  </property>
</Properties>
</file>